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4/"/>
    </mc:Choice>
  </mc:AlternateContent>
  <xr:revisionPtr revIDLastSave="153" documentId="8_{CEB5C383-2CEE-499D-94B6-B9D3886F782B}" xr6:coauthVersionLast="47" xr6:coauthVersionMax="47" xr10:uidLastSave="{7773BD25-6C10-46F5-9691-764E162C127F}"/>
  <workbookProtection workbookAlgorithmName="SHA-512" workbookHashValue="gSb08JRUwBKBijwCEMpzUHY+Henk5cULsapK4P5OI5tRi4+QW0M+X0+ki26BSajh8dAZ+IDucFvG/7NyyUgN4A==" workbookSaltValue="cGuLmkpD87FV5Tytgk8lVg==" workbookSpinCount="100000" lockStructure="1"/>
  <bookViews>
    <workbookView xWindow="-110" yWindow="-110" windowWidth="19420" windowHeight="10420" firstSheet="5" activeTab="9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Monthly Review PM25" sheetId="10" r:id="rId6"/>
    <sheet name="PM25" sheetId="18" state="veryHidden" r:id="rId7"/>
    <sheet name="O3" sheetId="19" state="veryHidden" r:id="rId8"/>
    <sheet name="Monthly Review O3" sheetId="12" r:id="rId9"/>
    <sheet name="Monthly Review SO2" sheetId="15" r:id="rId10"/>
    <sheet name="List of AQMS" sheetId="1" state="veryHidden" r:id="rId11"/>
  </sheets>
  <definedNames>
    <definedName name="_xlnm._FilterDatabase" localSheetId="1" hidden="1">'Monthly Review NO2'!$A$8:$P$8</definedName>
    <definedName name="_xlnm._FilterDatabase" localSheetId="8" hidden="1">'Monthly Review O3'!$B$8:$Q$8</definedName>
    <definedName name="_xlnm._FilterDatabase" localSheetId="3" hidden="1">'Monthly Review PM10'!$B$8:$Q$8</definedName>
    <definedName name="_xlnm._FilterDatabase" localSheetId="5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AQMS'!$S$28</definedName>
    <definedName name="All">'List of AQMS'!$AE$3:$AE$22</definedName>
    <definedName name="All_O3">'List of AQMS'!$AF$3:$AF$7</definedName>
    <definedName name="All_PM10">'List of AQMS'!$W$39:$W$52</definedName>
    <definedName name="All_PM25">'List of AQMS'!$AA$28:$AA$41</definedName>
    <definedName name="Arun">'List of AQMS'!$W$3</definedName>
    <definedName name="Brighton_and_Hove">'List of AQMS'!$AD$3:$AD$5</definedName>
    <definedName name="Brighton_and_Hove_O3">'List of AQMS'!$AD$3</definedName>
    <definedName name="Brighton_and_Hove_PM10">'List of AQMS'!$M$39</definedName>
    <definedName name="Brighton_and_Hove_PM25">'List of AQMS'!$X$28:$X$31</definedName>
    <definedName name="Chichester">'List of AQMS'!$Y$3:$Y$5</definedName>
    <definedName name="Chichester_PM10">'List of AQMS'!$S$39</definedName>
    <definedName name="Chichester_PM25">'List of AQMS'!$S$39</definedName>
    <definedName name="Crawley">'List of AQMS'!$Z$3</definedName>
    <definedName name="Crawley_PM10">'List of AQMS'!$T$39</definedName>
    <definedName name="Crawley_PM25">'List of AQMS'!$S$39</definedName>
    <definedName name="Eastbourne">'List of AQMS'!$Q$3:$Q$5</definedName>
    <definedName name="Eastbourne_O3">'List of AQMS'!$Q$3</definedName>
    <definedName name="Eastbourne_PM10">'List of AQMS'!$O$39:$O$41</definedName>
    <definedName name="Eastbourne_PM25">'List of AQMS'!$P$28</definedName>
    <definedName name="Hastings">'List of AQMS'!$R$3</definedName>
    <definedName name="Hastings_PM10">'List of AQMS'!$Q$39</definedName>
    <definedName name="Hastings_PM25">'List of AQMS'!$Y$28</definedName>
    <definedName name="Horsham">'List of AQMS'!$AA$3:$AA$6</definedName>
    <definedName name="Horsham_PM10">'List of AQMS'!$U$39:$U$41</definedName>
    <definedName name="Horsham_PM25">'List of AQMS'!$V$28</definedName>
    <definedName name="Lewes">'List of AQMS'!$S$3:$S$5</definedName>
    <definedName name="Lewes_O3">'List of AQMS'!$S$3</definedName>
    <definedName name="Lewes_PM10">'List of AQMS'!$N$39:$N$41</definedName>
    <definedName name="Lewes_PM25">'List of AQMS'!$Q$28</definedName>
    <definedName name="Mid_Sussex">'List of AQMS'!$AB$3</definedName>
    <definedName name="Mid_Sussex_PM10">'List of AQMS'!$V$39</definedName>
    <definedName name="Rother">'List of AQMS'!$T$3</definedName>
    <definedName name="Rother_PM10">'List of AQMS'!$R$39</definedName>
    <definedName name="Rother_PM25">'List of AQMS'!$Z$28</definedName>
    <definedName name="Wealden">'List of AQMS'!$U$3</definedName>
    <definedName name="Wealden_O3">'List of AQMS'!$U$3</definedName>
    <definedName name="Wealden_PM10">'List of AQMS'!$P$39</definedName>
    <definedName name="Wealden_PM25">'List of AQMS'!$R$28</definedName>
    <definedName name="Worthing">'List of AQMS'!$AC$3</definedName>
    <definedName name="Worthing_PM25">'List of AQMS'!$W$28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8" l="1"/>
  <c r="O29" i="18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51" i="17" l="1"/>
  <c r="O29" i="17"/>
  <c r="O7" i="17"/>
  <c r="O8" i="17"/>
  <c r="O51" i="16"/>
  <c r="O52" i="16"/>
  <c r="O53" i="16"/>
  <c r="O29" i="16"/>
  <c r="O30" i="16"/>
  <c r="O31" i="16"/>
  <c r="O32" i="16"/>
  <c r="O7" i="16"/>
  <c r="O8" i="16"/>
  <c r="O9" i="16"/>
  <c r="O10" i="16"/>
  <c r="O11" i="16"/>
  <c r="O12" i="16"/>
  <c r="O13" i="16"/>
  <c r="O14" i="16"/>
  <c r="O15" i="16"/>
  <c r="O16" i="16"/>
  <c r="O17" i="16"/>
  <c r="O5" i="16"/>
  <c r="O66" i="16" l="1"/>
  <c r="O65" i="16"/>
  <c r="O64" i="16"/>
  <c r="O63" i="16"/>
  <c r="O62" i="16"/>
  <c r="O61" i="16"/>
  <c r="O60" i="16"/>
  <c r="O59" i="16"/>
  <c r="O58" i="16"/>
  <c r="O57" i="16"/>
  <c r="O56" i="16"/>
  <c r="O55" i="16"/>
  <c r="O54" i="16"/>
  <c r="O50" i="16"/>
  <c r="O49" i="16"/>
  <c r="O48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28" i="16"/>
  <c r="O27" i="16"/>
  <c r="O26" i="16"/>
  <c r="O22" i="16"/>
  <c r="O21" i="16"/>
  <c r="O20" i="16"/>
  <c r="O19" i="16"/>
  <c r="O18" i="16"/>
  <c r="O6" i="16"/>
  <c r="O4" i="16"/>
  <c r="O34" i="17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27" i="18"/>
  <c r="O28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26" i="18"/>
  <c r="O4" i="18"/>
  <c r="O5" i="18"/>
  <c r="O6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39" i="17"/>
  <c r="O40" i="17"/>
  <c r="O41" i="17"/>
  <c r="O42" i="17"/>
  <c r="O43" i="17"/>
  <c r="O44" i="17"/>
  <c r="B9" i="9" a="1"/>
  <c r="B9" i="10" a="1"/>
  <c r="J10" i="10" l="1" a="1"/>
  <c r="J10" i="10" s="1"/>
  <c r="K11" i="10" a="1"/>
  <c r="K11" i="10" s="1"/>
  <c r="L12" i="10" a="1"/>
  <c r="L12" i="10" s="1"/>
  <c r="J14" i="10" a="1"/>
  <c r="J14" i="10" s="1"/>
  <c r="K15" i="10" a="1"/>
  <c r="K15" i="10" s="1"/>
  <c r="L16" i="10" a="1"/>
  <c r="L16" i="10" s="1"/>
  <c r="J18" i="10" a="1"/>
  <c r="J18" i="10" s="1"/>
  <c r="K19" i="10" a="1"/>
  <c r="K19" i="10" s="1"/>
  <c r="L20" i="10" a="1"/>
  <c r="L20" i="10" s="1"/>
  <c r="K10" i="10" a="1"/>
  <c r="K10" i="10" s="1"/>
  <c r="L11" i="10" a="1"/>
  <c r="L11" i="10" s="1"/>
  <c r="J13" i="10" a="1"/>
  <c r="J13" i="10" s="1"/>
  <c r="K14" i="10" a="1"/>
  <c r="K14" i="10" s="1"/>
  <c r="L15" i="10" a="1"/>
  <c r="L15" i="10" s="1"/>
  <c r="J17" i="10" a="1"/>
  <c r="J17" i="10" s="1"/>
  <c r="K18" i="10" a="1"/>
  <c r="K18" i="10" s="1"/>
  <c r="L19" i="10" a="1"/>
  <c r="L19" i="10" s="1"/>
  <c r="J21" i="10" a="1"/>
  <c r="J21" i="10" s="1"/>
  <c r="L10" i="10" a="1"/>
  <c r="L10" i="10" s="1"/>
  <c r="J12" i="10" a="1"/>
  <c r="J12" i="10" s="1"/>
  <c r="K13" i="10" a="1"/>
  <c r="K13" i="10" s="1"/>
  <c r="L14" i="10" a="1"/>
  <c r="L14" i="10" s="1"/>
  <c r="J16" i="10" a="1"/>
  <c r="J16" i="10" s="1"/>
  <c r="K17" i="10" a="1"/>
  <c r="K17" i="10" s="1"/>
  <c r="L18" i="10" a="1"/>
  <c r="L18" i="10" s="1"/>
  <c r="J20" i="10" a="1"/>
  <c r="J20" i="10" s="1"/>
  <c r="K21" i="10" a="1"/>
  <c r="K21" i="10" s="1"/>
  <c r="J11" i="10" a="1"/>
  <c r="J11" i="10" s="1"/>
  <c r="K12" i="10" a="1"/>
  <c r="K12" i="10" s="1"/>
  <c r="L13" i="10" a="1"/>
  <c r="L13" i="10" s="1"/>
  <c r="J15" i="10" a="1"/>
  <c r="J15" i="10" s="1"/>
  <c r="K16" i="10" a="1"/>
  <c r="K16" i="10" s="1"/>
  <c r="L17" i="10" a="1"/>
  <c r="L17" i="10" s="1"/>
  <c r="J19" i="10" a="1"/>
  <c r="J19" i="10" s="1"/>
  <c r="K20" i="10" a="1"/>
  <c r="K20" i="10" s="1"/>
  <c r="L21" i="10" a="1"/>
  <c r="L21" i="10" s="1"/>
  <c r="L18" i="9" a="1"/>
  <c r="L18" i="9" s="1"/>
  <c r="L11" i="9" a="1"/>
  <c r="L11" i="9" s="1"/>
  <c r="L15" i="9" a="1"/>
  <c r="L15" i="9" s="1"/>
  <c r="L19" i="9" a="1"/>
  <c r="L19" i="9" s="1"/>
  <c r="L10" i="9" a="1"/>
  <c r="L10" i="9" s="1"/>
  <c r="L20" i="9" a="1"/>
  <c r="L20" i="9" s="1"/>
  <c r="L12" i="9" a="1"/>
  <c r="L12" i="9" s="1"/>
  <c r="L16" i="9" a="1"/>
  <c r="L16" i="9" s="1"/>
  <c r="L14" i="9" a="1"/>
  <c r="L14" i="9" s="1"/>
  <c r="L13" i="9" a="1"/>
  <c r="L13" i="9" s="1"/>
  <c r="L17" i="9" a="1"/>
  <c r="L17" i="9" s="1"/>
  <c r="L21" i="9" a="1"/>
  <c r="L21" i="9" s="1"/>
  <c r="K11" i="9" a="1"/>
  <c r="K11" i="9" s="1"/>
  <c r="K15" i="9" a="1"/>
  <c r="K15" i="9" s="1"/>
  <c r="K19" i="9" a="1"/>
  <c r="K19" i="9" s="1"/>
  <c r="K12" i="9" a="1"/>
  <c r="K12" i="9" s="1"/>
  <c r="K16" i="9" a="1"/>
  <c r="K16" i="9" s="1"/>
  <c r="K20" i="9" a="1"/>
  <c r="K20" i="9" s="1"/>
  <c r="K13" i="9" a="1"/>
  <c r="K13" i="9" s="1"/>
  <c r="K17" i="9" a="1"/>
  <c r="K17" i="9" s="1"/>
  <c r="K21" i="9" a="1"/>
  <c r="K21" i="9" s="1"/>
  <c r="K10" i="9" a="1"/>
  <c r="K10" i="9" s="1"/>
  <c r="K14" i="9" a="1"/>
  <c r="K14" i="9" s="1"/>
  <c r="K18" i="9" a="1"/>
  <c r="K18" i="9" s="1"/>
  <c r="J10" i="9" a="1"/>
  <c r="J10" i="9" s="1"/>
  <c r="J14" i="9" a="1"/>
  <c r="J14" i="9" s="1"/>
  <c r="J18" i="9" a="1"/>
  <c r="J18" i="9" s="1"/>
  <c r="J11" i="9" a="1"/>
  <c r="J11" i="9" s="1"/>
  <c r="J15" i="9" a="1"/>
  <c r="J15" i="9" s="1"/>
  <c r="J19" i="9" a="1"/>
  <c r="J19" i="9" s="1"/>
  <c r="J12" i="9" a="1"/>
  <c r="J12" i="9" s="1"/>
  <c r="J16" i="9" a="1"/>
  <c r="J16" i="9" s="1"/>
  <c r="J20" i="9" a="1"/>
  <c r="J20" i="9" s="1"/>
  <c r="J13" i="9" a="1"/>
  <c r="J13" i="9" s="1"/>
  <c r="J17" i="9" a="1"/>
  <c r="J17" i="9" s="1"/>
  <c r="J21" i="9" a="1"/>
  <c r="J21" i="9" s="1"/>
  <c r="Q21" i="10" a="1"/>
  <c r="Q21" i="10" s="1"/>
  <c r="F21" i="10" a="1"/>
  <c r="F21" i="10" s="1"/>
  <c r="I21" i="10" a="1"/>
  <c r="I21" i="10" s="1"/>
  <c r="G21" i="10" a="1"/>
  <c r="G21" i="10" s="1"/>
  <c r="E21" i="10" a="1"/>
  <c r="E21" i="10" s="1"/>
  <c r="H21" i="10" a="1"/>
  <c r="H21" i="10" s="1"/>
  <c r="I10" i="10" a="1"/>
  <c r="I10" i="10" s="1"/>
  <c r="I15" i="10" a="1"/>
  <c r="I15" i="10" s="1"/>
  <c r="I19" i="10" a="1"/>
  <c r="I19" i="10" s="1"/>
  <c r="I17" i="10" a="1"/>
  <c r="I17" i="10" s="1"/>
  <c r="I18" i="10" a="1"/>
  <c r="I18" i="10" s="1"/>
  <c r="I11" i="10" a="1"/>
  <c r="I11" i="10" s="1"/>
  <c r="I14" i="10" a="1"/>
  <c r="I14" i="10" s="1"/>
  <c r="I16" i="10" a="1"/>
  <c r="I16" i="10" s="1"/>
  <c r="I20" i="10" a="1"/>
  <c r="I20" i="10" s="1"/>
  <c r="I12" i="10" a="1"/>
  <c r="I12" i="10" s="1"/>
  <c r="I13" i="10" a="1"/>
  <c r="I13" i="10" s="1"/>
  <c r="I10" i="9" a="1"/>
  <c r="I10" i="9" s="1"/>
  <c r="I14" i="9" a="1"/>
  <c r="I14" i="9" s="1"/>
  <c r="I18" i="9" a="1"/>
  <c r="I18" i="9" s="1"/>
  <c r="I11" i="9" a="1"/>
  <c r="I11" i="9" s="1"/>
  <c r="I15" i="9" a="1"/>
  <c r="I15" i="9" s="1"/>
  <c r="I19" i="9" a="1"/>
  <c r="I19" i="9" s="1"/>
  <c r="I20" i="9" a="1"/>
  <c r="I20" i="9" s="1"/>
  <c r="I21" i="9" a="1"/>
  <c r="I21" i="9" s="1"/>
  <c r="I12" i="9" a="1"/>
  <c r="I12" i="9" s="1"/>
  <c r="I16" i="9" a="1"/>
  <c r="I16" i="9" s="1"/>
  <c r="I17" i="9" a="1"/>
  <c r="I17" i="9" s="1"/>
  <c r="I13" i="9" a="1"/>
  <c r="I13" i="9" s="1"/>
  <c r="Q19" i="9" a="1"/>
  <c r="Q19" i="9" s="1"/>
  <c r="F12" i="9" a="1"/>
  <c r="F12" i="9" s="1"/>
  <c r="G13" i="9" a="1"/>
  <c r="G13" i="9" s="1"/>
  <c r="H14" i="9" a="1"/>
  <c r="H14" i="9" s="1"/>
  <c r="F16" i="9" a="1"/>
  <c r="F16" i="9" s="1"/>
  <c r="G17" i="9" a="1"/>
  <c r="G17" i="9" s="1"/>
  <c r="H18" i="9" a="1"/>
  <c r="H18" i="9" s="1"/>
  <c r="F20" i="9" a="1"/>
  <c r="F20" i="9" s="1"/>
  <c r="G21" i="9" a="1"/>
  <c r="G21" i="9" s="1"/>
  <c r="G20" i="9" a="1"/>
  <c r="G20" i="9" s="1"/>
  <c r="G12" i="9" a="1"/>
  <c r="G12" i="9" s="1"/>
  <c r="H13" i="9" a="1"/>
  <c r="H13" i="9" s="1"/>
  <c r="F15" i="9" a="1"/>
  <c r="F15" i="9" s="1"/>
  <c r="G16" i="9" a="1"/>
  <c r="G16" i="9" s="1"/>
  <c r="H17" i="9" a="1"/>
  <c r="H17" i="9" s="1"/>
  <c r="F19" i="9" a="1"/>
  <c r="F19" i="9" s="1"/>
  <c r="H21" i="9" a="1"/>
  <c r="H21" i="9" s="1"/>
  <c r="H20" i="9" a="1"/>
  <c r="H20" i="9" s="1"/>
  <c r="H12" i="9" a="1"/>
  <c r="H12" i="9" s="1"/>
  <c r="F14" i="9" a="1"/>
  <c r="F14" i="9" s="1"/>
  <c r="G15" i="9" a="1"/>
  <c r="G15" i="9" s="1"/>
  <c r="H16" i="9" a="1"/>
  <c r="H16" i="9" s="1"/>
  <c r="F18" i="9" a="1"/>
  <c r="F18" i="9" s="1"/>
  <c r="G19" i="9" a="1"/>
  <c r="G19" i="9" s="1"/>
  <c r="F21" i="9" a="1"/>
  <c r="F21" i="9" s="1"/>
  <c r="F13" i="9" a="1"/>
  <c r="F13" i="9" s="1"/>
  <c r="G14" i="9" a="1"/>
  <c r="G14" i="9" s="1"/>
  <c r="H15" i="9" a="1"/>
  <c r="H15" i="9" s="1"/>
  <c r="F17" i="9" a="1"/>
  <c r="F17" i="9" s="1"/>
  <c r="G18" i="9" a="1"/>
  <c r="G18" i="9" s="1"/>
  <c r="H19" i="9" a="1"/>
  <c r="H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2" i="10"/>
  <c r="D10" i="10"/>
  <c r="D18" i="10"/>
  <c r="D11" i="10"/>
  <c r="D19" i="10"/>
  <c r="D12" i="10"/>
  <c r="D20" i="10"/>
  <c r="D13" i="10"/>
  <c r="D21" i="10"/>
  <c r="D14" i="10"/>
  <c r="D15" i="10"/>
  <c r="D16" i="10"/>
  <c r="D17" i="10"/>
  <c r="C10" i="10"/>
  <c r="C18" i="10"/>
  <c r="C20" i="10"/>
  <c r="C21" i="10"/>
  <c r="C11" i="10"/>
  <c r="C19" i="10"/>
  <c r="C12" i="10"/>
  <c r="C13" i="10"/>
  <c r="C14" i="10"/>
  <c r="C22" i="10"/>
  <c r="C16" i="10"/>
  <c r="C17" i="10"/>
  <c r="C15" i="10"/>
  <c r="H14" i="10" a="1"/>
  <c r="H14" i="10" s="1"/>
  <c r="H17" i="10" a="1"/>
  <c r="H17" i="10" s="1"/>
  <c r="H11" i="10" a="1"/>
  <c r="H11" i="10" s="1"/>
  <c r="H15" i="10" a="1"/>
  <c r="H15" i="10" s="1"/>
  <c r="H19" i="10" a="1"/>
  <c r="H19" i="10" s="1"/>
  <c r="H12" i="10" a="1"/>
  <c r="H12" i="10" s="1"/>
  <c r="H16" i="10" a="1"/>
  <c r="H16" i="10" s="1"/>
  <c r="H20" i="10" a="1"/>
  <c r="H20" i="10" s="1"/>
  <c r="H13" i="10" a="1"/>
  <c r="H13" i="10" s="1"/>
  <c r="H10" i="10" a="1"/>
  <c r="H10" i="10" s="1"/>
  <c r="H18" i="10" a="1"/>
  <c r="H18" i="10" s="1"/>
  <c r="H10" i="9" a="1"/>
  <c r="H10" i="9" s="1"/>
  <c r="H11" i="9" a="1"/>
  <c r="H11" i="9" s="1"/>
  <c r="Q20" i="10" a="1"/>
  <c r="Q20" i="10" s="1"/>
  <c r="E20" i="10" a="1"/>
  <c r="E20" i="10" s="1"/>
  <c r="F20" i="10" a="1"/>
  <c r="F20" i="10" s="1"/>
  <c r="G20" i="10" a="1"/>
  <c r="G20" i="10" s="1"/>
  <c r="F10" i="9" a="1"/>
  <c r="F10" i="9" s="1"/>
  <c r="G10" i="9" a="1"/>
  <c r="G10" i="9" s="1"/>
  <c r="F11" i="9" a="1"/>
  <c r="F11" i="9" s="1"/>
  <c r="G11" i="9" a="1"/>
  <c r="G11" i="9" s="1"/>
  <c r="F10" i="10" a="1"/>
  <c r="F10" i="10" s="1"/>
  <c r="F14" i="10" a="1"/>
  <c r="F14" i="10" s="1"/>
  <c r="F16" i="10" a="1"/>
  <c r="F16" i="10" s="1"/>
  <c r="F18" i="10" a="1"/>
  <c r="F18" i="10" s="1"/>
  <c r="G13" i="10" a="1"/>
  <c r="G13" i="10" s="1"/>
  <c r="G19" i="10" a="1"/>
  <c r="G19" i="10" s="1"/>
  <c r="G17" i="10" a="1"/>
  <c r="G17" i="10" s="1"/>
  <c r="G10" i="10" a="1"/>
  <c r="G10" i="10" s="1"/>
  <c r="G14" i="10" a="1"/>
  <c r="G14" i="10" s="1"/>
  <c r="G16" i="10" a="1"/>
  <c r="G16" i="10" s="1"/>
  <c r="G18" i="10" a="1"/>
  <c r="G18" i="10" s="1"/>
  <c r="G15" i="10" a="1"/>
  <c r="G15" i="10" s="1"/>
  <c r="F13" i="10" a="1"/>
  <c r="F13" i="10" s="1"/>
  <c r="F15" i="10" a="1"/>
  <c r="F15" i="10" s="1"/>
  <c r="F17" i="10" a="1"/>
  <c r="F17" i="10" s="1"/>
  <c r="F19" i="10" a="1"/>
  <c r="F19" i="10" s="1"/>
  <c r="E10" i="10" a="1"/>
  <c r="E10" i="10" s="1"/>
  <c r="E14" i="10" a="1"/>
  <c r="E14" i="10" s="1"/>
  <c r="E16" i="10" a="1"/>
  <c r="E16" i="10" s="1"/>
  <c r="E18" i="10" a="1"/>
  <c r="E18" i="10" s="1"/>
  <c r="E13" i="10" a="1"/>
  <c r="E13" i="10" s="1"/>
  <c r="E15" i="10" a="1"/>
  <c r="E15" i="10" s="1"/>
  <c r="E17" i="10" a="1"/>
  <c r="E17" i="10" s="1"/>
  <c r="E19" i="10" a="1"/>
  <c r="E19" i="10" s="1"/>
  <c r="Q19" i="10" a="1"/>
  <c r="Q19" i="10" s="1"/>
  <c r="B9" i="10"/>
  <c r="B9" i="9"/>
  <c r="J9" i="10" l="1" a="1"/>
  <c r="J9" i="10" s="1"/>
  <c r="J22" i="10" s="1" a="1"/>
  <c r="J22" i="10" s="1"/>
  <c r="K9" i="10" a="1"/>
  <c r="K9" i="10" s="1"/>
  <c r="K22" i="10" s="1" a="1"/>
  <c r="K22" i="10" s="1"/>
  <c r="L9" i="10" a="1"/>
  <c r="L9" i="10" s="1"/>
  <c r="L22" i="10" s="1" a="1"/>
  <c r="L22" i="10" s="1"/>
  <c r="K9" i="9" a="1"/>
  <c r="K9" i="9" s="1"/>
  <c r="K22" i="9" s="1" a="1"/>
  <c r="K22" i="9" s="1"/>
  <c r="L9" i="9" a="1"/>
  <c r="L9" i="9" s="1"/>
  <c r="L22" i="9" s="1" a="1"/>
  <c r="L22" i="9" s="1"/>
  <c r="H9" i="9" a="1"/>
  <c r="H9" i="9" s="1"/>
  <c r="H22" i="9" s="1" a="1"/>
  <c r="H22" i="9" s="1"/>
  <c r="J9" i="9" a="1"/>
  <c r="J9" i="9" s="1"/>
  <c r="J22" i="9" s="1" a="1"/>
  <c r="J22" i="9" s="1"/>
  <c r="D9" i="10"/>
  <c r="I9" i="10" a="1"/>
  <c r="I9" i="10" s="1"/>
  <c r="I22" i="10" s="1" a="1"/>
  <c r="I22" i="10" s="1"/>
  <c r="Q9" i="9" a="1"/>
  <c r="Q9" i="9" s="1"/>
  <c r="I9" i="9" a="1"/>
  <c r="I9" i="9" s="1"/>
  <c r="I22" i="9" s="1" a="1"/>
  <c r="I22" i="9" s="1"/>
  <c r="D9" i="9"/>
  <c r="E9" i="9" a="1"/>
  <c r="E9" i="9" s="1"/>
  <c r="C9" i="9"/>
  <c r="H9" i="10" a="1"/>
  <c r="H9" i="10" s="1"/>
  <c r="H22" i="10" s="1" a="1"/>
  <c r="H22" i="10" s="1"/>
  <c r="C9" i="10"/>
  <c r="F9" i="9" a="1"/>
  <c r="F9" i="9" s="1"/>
  <c r="F22" i="9" s="1" a="1"/>
  <c r="F22" i="9" s="1"/>
  <c r="G9" i="9" a="1"/>
  <c r="G9" i="9" s="1"/>
  <c r="G22" i="9" s="1" a="1"/>
  <c r="G22" i="9" s="1"/>
  <c r="F9" i="10" a="1"/>
  <c r="F9" i="10" s="1"/>
  <c r="G9" i="10" a="1"/>
  <c r="G9" i="10" s="1"/>
  <c r="D54" i="1"/>
  <c r="O22" i="17"/>
  <c r="O62" i="17"/>
  <c r="O63" i="17"/>
  <c r="O64" i="17"/>
  <c r="O65" i="17"/>
  <c r="O66" i="17"/>
  <c r="G11" i="10" l="1" a="1"/>
  <c r="G11" i="10" s="1"/>
  <c r="F11" i="10" a="1"/>
  <c r="F11" i="10" s="1"/>
  <c r="Q13" i="15"/>
  <c r="Q23" i="15"/>
  <c r="Q18" i="15"/>
  <c r="B28" i="15" a="1"/>
  <c r="B28" i="15" s="1"/>
  <c r="B23" i="15" a="1"/>
  <c r="B23" i="15" s="1"/>
  <c r="B18" i="15" a="1"/>
  <c r="B13" i="15" a="1"/>
  <c r="B9" i="15" a="1"/>
  <c r="B27" i="9" a="1"/>
  <c r="B27" i="10" a="1"/>
  <c r="B45" i="9" a="1"/>
  <c r="B26" i="12" a="1"/>
  <c r="B9" i="12" a="1"/>
  <c r="B17" i="12" a="1"/>
  <c r="K36" i="10" l="1" a="1"/>
  <c r="K36" i="10" s="1"/>
  <c r="K29" i="10" a="1"/>
  <c r="K29" i="10" s="1"/>
  <c r="K28" i="10" a="1"/>
  <c r="K28" i="10" s="1"/>
  <c r="L29" i="10" a="1"/>
  <c r="L29" i="10" s="1"/>
  <c r="J31" i="10" a="1"/>
  <c r="J31" i="10" s="1"/>
  <c r="K32" i="10" a="1"/>
  <c r="K32" i="10" s="1"/>
  <c r="L33" i="10" a="1"/>
  <c r="L33" i="10" s="1"/>
  <c r="J35" i="10" a="1"/>
  <c r="J35" i="10" s="1"/>
  <c r="L37" i="10" a="1"/>
  <c r="L37" i="10" s="1"/>
  <c r="J39" i="10" a="1"/>
  <c r="J39" i="10" s="1"/>
  <c r="K33" i="10" a="1"/>
  <c r="K33" i="10" s="1"/>
  <c r="L38" i="10" a="1"/>
  <c r="L38" i="10" s="1"/>
  <c r="K35" i="10" a="1"/>
  <c r="K35" i="10" s="1"/>
  <c r="J28" i="10" a="1"/>
  <c r="J28" i="10" s="1"/>
  <c r="L28" i="10" a="1"/>
  <c r="L28" i="10" s="1"/>
  <c r="J30" i="10" a="1"/>
  <c r="J30" i="10" s="1"/>
  <c r="K31" i="10" a="1"/>
  <c r="K31" i="10" s="1"/>
  <c r="L32" i="10" a="1"/>
  <c r="L32" i="10" s="1"/>
  <c r="J34" i="10" a="1"/>
  <c r="J34" i="10" s="1"/>
  <c r="L36" i="10" a="1"/>
  <c r="L36" i="10" s="1"/>
  <c r="J38" i="10" a="1"/>
  <c r="J38" i="10" s="1"/>
  <c r="K39" i="10" a="1"/>
  <c r="K39" i="10" s="1"/>
  <c r="L34" i="10" a="1"/>
  <c r="L34" i="10" s="1"/>
  <c r="J37" i="10" a="1"/>
  <c r="J37" i="10" s="1"/>
  <c r="J32" i="10" a="1"/>
  <c r="J32" i="10" s="1"/>
  <c r="K37" i="10" a="1"/>
  <c r="K37" i="10" s="1"/>
  <c r="J29" i="10" a="1"/>
  <c r="J29" i="10" s="1"/>
  <c r="K30" i="10" a="1"/>
  <c r="K30" i="10" s="1"/>
  <c r="L31" i="10" a="1"/>
  <c r="L31" i="10" s="1"/>
  <c r="J33" i="10" a="1"/>
  <c r="J33" i="10" s="1"/>
  <c r="K34" i="10" a="1"/>
  <c r="K34" i="10" s="1"/>
  <c r="L35" i="10" a="1"/>
  <c r="L35" i="10" s="1"/>
  <c r="K38" i="10" a="1"/>
  <c r="K38" i="10" s="1"/>
  <c r="L39" i="10" a="1"/>
  <c r="L39" i="10" s="1"/>
  <c r="L30" i="10" a="1"/>
  <c r="L30" i="10" s="1"/>
  <c r="J36" i="10" a="1"/>
  <c r="J36" i="10" s="1"/>
  <c r="K27" i="12" a="1"/>
  <c r="K27" i="12" s="1"/>
  <c r="K29" i="12" a="1"/>
  <c r="K29" i="12" s="1"/>
  <c r="L27" i="12" a="1"/>
  <c r="L27" i="12" s="1"/>
  <c r="L29" i="12" a="1"/>
  <c r="L29" i="12" s="1"/>
  <c r="K28" i="12" a="1"/>
  <c r="K28" i="12" s="1"/>
  <c r="L28" i="12" a="1"/>
  <c r="L28" i="12" s="1"/>
  <c r="K18" i="12" a="1"/>
  <c r="K18" i="12" s="1"/>
  <c r="K20" i="12" a="1"/>
  <c r="K20" i="12" s="1"/>
  <c r="L20" i="12" a="1"/>
  <c r="L20" i="12" s="1"/>
  <c r="L18" i="12" a="1"/>
  <c r="L18" i="12" s="1"/>
  <c r="K19" i="12" a="1"/>
  <c r="K19" i="12" s="1"/>
  <c r="L19" i="12" a="1"/>
  <c r="L19" i="12" s="1"/>
  <c r="L10" i="12" a="1"/>
  <c r="L10" i="12" s="1"/>
  <c r="L12" i="12" a="1"/>
  <c r="L12" i="12" s="1"/>
  <c r="K11" i="12" a="1"/>
  <c r="K11" i="12" s="1"/>
  <c r="K12" i="12" a="1"/>
  <c r="K12" i="12" s="1"/>
  <c r="K10" i="12" a="1"/>
  <c r="K10" i="12" s="1"/>
  <c r="L11" i="12" a="1"/>
  <c r="L11" i="12" s="1"/>
  <c r="J46" i="9" a="1"/>
  <c r="J46" i="9" s="1"/>
  <c r="K47" i="9" a="1"/>
  <c r="K47" i="9" s="1"/>
  <c r="L48" i="9" a="1"/>
  <c r="L48" i="9" s="1"/>
  <c r="J50" i="9" a="1"/>
  <c r="J50" i="9" s="1"/>
  <c r="K51" i="9" a="1"/>
  <c r="K51" i="9" s="1"/>
  <c r="L52" i="9" a="1"/>
  <c r="L52" i="9" s="1"/>
  <c r="J54" i="9" a="1"/>
  <c r="J54" i="9" s="1"/>
  <c r="K55" i="9" a="1"/>
  <c r="K55" i="9" s="1"/>
  <c r="L56" i="9" a="1"/>
  <c r="L56" i="9" s="1"/>
  <c r="K46" i="9" a="1"/>
  <c r="K46" i="9" s="1"/>
  <c r="L47" i="9" a="1"/>
  <c r="L47" i="9" s="1"/>
  <c r="J49" i="9" a="1"/>
  <c r="J49" i="9" s="1"/>
  <c r="K50" i="9" a="1"/>
  <c r="K50" i="9" s="1"/>
  <c r="L51" i="9" a="1"/>
  <c r="L51" i="9" s="1"/>
  <c r="J53" i="9" a="1"/>
  <c r="J53" i="9" s="1"/>
  <c r="K54" i="9" a="1"/>
  <c r="K54" i="9" s="1"/>
  <c r="L55" i="9" a="1"/>
  <c r="L55" i="9" s="1"/>
  <c r="J57" i="9" a="1"/>
  <c r="J57" i="9" s="1"/>
  <c r="L46" i="9" a="1"/>
  <c r="L46" i="9" s="1"/>
  <c r="J48" i="9" a="1"/>
  <c r="J48" i="9" s="1"/>
  <c r="K49" i="9" a="1"/>
  <c r="K49" i="9" s="1"/>
  <c r="L50" i="9" a="1"/>
  <c r="L50" i="9" s="1"/>
  <c r="J52" i="9" a="1"/>
  <c r="J52" i="9" s="1"/>
  <c r="K53" i="9" a="1"/>
  <c r="K53" i="9" s="1"/>
  <c r="L54" i="9" a="1"/>
  <c r="L54" i="9" s="1"/>
  <c r="J56" i="9" a="1"/>
  <c r="J56" i="9" s="1"/>
  <c r="K57" i="9" a="1"/>
  <c r="K57" i="9" s="1"/>
  <c r="J47" i="9" a="1"/>
  <c r="J47" i="9" s="1"/>
  <c r="K48" i="9" a="1"/>
  <c r="K48" i="9" s="1"/>
  <c r="L49" i="9" a="1"/>
  <c r="L49" i="9" s="1"/>
  <c r="J51" i="9" a="1"/>
  <c r="J51" i="9" s="1"/>
  <c r="K52" i="9" a="1"/>
  <c r="K52" i="9" s="1"/>
  <c r="L53" i="9" a="1"/>
  <c r="L53" i="9" s="1"/>
  <c r="J55" i="9" a="1"/>
  <c r="J55" i="9" s="1"/>
  <c r="K56" i="9" a="1"/>
  <c r="K56" i="9" s="1"/>
  <c r="L57" i="9" a="1"/>
  <c r="L57" i="9" s="1"/>
  <c r="L28" i="9" a="1"/>
  <c r="L28" i="9" s="1"/>
  <c r="L32" i="9" a="1"/>
  <c r="L32" i="9" s="1"/>
  <c r="L36" i="9" a="1"/>
  <c r="L36" i="9" s="1"/>
  <c r="L37" i="9" a="1"/>
  <c r="L37" i="9" s="1"/>
  <c r="L33" i="9" a="1"/>
  <c r="L33" i="9" s="1"/>
  <c r="L29" i="9" a="1"/>
  <c r="L29" i="9" s="1"/>
  <c r="L38" i="9" a="1"/>
  <c r="L38" i="9" s="1"/>
  <c r="L30" i="9" a="1"/>
  <c r="L30" i="9" s="1"/>
  <c r="L34" i="9" a="1"/>
  <c r="L34" i="9" s="1"/>
  <c r="L31" i="9" a="1"/>
  <c r="L31" i="9" s="1"/>
  <c r="L35" i="9" a="1"/>
  <c r="L35" i="9" s="1"/>
  <c r="L39" i="9" a="1"/>
  <c r="L39" i="9" s="1"/>
  <c r="J18" i="12" a="1"/>
  <c r="J18" i="12" s="1"/>
  <c r="J19" i="12" a="1"/>
  <c r="J19" i="12" s="1"/>
  <c r="J20" i="12" a="1"/>
  <c r="J20" i="12" s="1"/>
  <c r="K28" i="9" a="1"/>
  <c r="K28" i="9" s="1"/>
  <c r="K32" i="9" a="1"/>
  <c r="K32" i="9" s="1"/>
  <c r="K36" i="9" a="1"/>
  <c r="K36" i="9" s="1"/>
  <c r="K33" i="9" a="1"/>
  <c r="K33" i="9" s="1"/>
  <c r="K29" i="9" a="1"/>
  <c r="K29" i="9" s="1"/>
  <c r="K37" i="9" a="1"/>
  <c r="K37" i="9" s="1"/>
  <c r="K34" i="9" a="1"/>
  <c r="K34" i="9" s="1"/>
  <c r="K30" i="9" a="1"/>
  <c r="K30" i="9" s="1"/>
  <c r="K38" i="9" a="1"/>
  <c r="K38" i="9" s="1"/>
  <c r="K31" i="9" a="1"/>
  <c r="K31" i="9" s="1"/>
  <c r="K35" i="9" a="1"/>
  <c r="K35" i="9" s="1"/>
  <c r="K39" i="9" a="1"/>
  <c r="K39" i="9" s="1"/>
  <c r="J28" i="12" a="1"/>
  <c r="J28" i="12" s="1"/>
  <c r="J27" i="12" a="1"/>
  <c r="J27" i="12" s="1"/>
  <c r="J29" i="12" a="1"/>
  <c r="J29" i="12" s="1"/>
  <c r="I10" i="12" a="1"/>
  <c r="I10" i="12" s="1"/>
  <c r="I12" i="12" a="1"/>
  <c r="I12" i="12" s="1"/>
  <c r="J12" i="12" a="1"/>
  <c r="J12" i="12" s="1"/>
  <c r="J10" i="12" a="1"/>
  <c r="J10" i="12" s="1"/>
  <c r="I11" i="12" a="1"/>
  <c r="I11" i="12" s="1"/>
  <c r="J11" i="12" a="1"/>
  <c r="J11" i="12" s="1"/>
  <c r="J33" i="9" a="1"/>
  <c r="J33" i="9" s="1"/>
  <c r="J32" i="9" a="1"/>
  <c r="J32" i="9" s="1"/>
  <c r="J29" i="9" a="1"/>
  <c r="J29" i="9" s="1"/>
  <c r="J37" i="9" a="1"/>
  <c r="J37" i="9" s="1"/>
  <c r="J34" i="9" a="1"/>
  <c r="J34" i="9" s="1"/>
  <c r="J30" i="9" a="1"/>
  <c r="J30" i="9" s="1"/>
  <c r="J38" i="9" a="1"/>
  <c r="J38" i="9" s="1"/>
  <c r="J28" i="9" a="1"/>
  <c r="J28" i="9" s="1"/>
  <c r="J35" i="9" a="1"/>
  <c r="J35" i="9" s="1"/>
  <c r="J36" i="9" a="1"/>
  <c r="J36" i="9" s="1"/>
  <c r="J31" i="9" a="1"/>
  <c r="J31" i="9" s="1"/>
  <c r="J39" i="9" a="1"/>
  <c r="J39" i="9" s="1"/>
  <c r="I27" i="12" a="1"/>
  <c r="I27" i="12" s="1"/>
  <c r="I28" i="12" a="1"/>
  <c r="I28" i="12" s="1"/>
  <c r="I29" i="12" a="1"/>
  <c r="I29" i="12" s="1"/>
  <c r="I19" i="12" a="1"/>
  <c r="I19" i="12" s="1"/>
  <c r="I18" i="12" a="1"/>
  <c r="I18" i="12" s="1"/>
  <c r="I20" i="12" a="1"/>
  <c r="I20" i="12" s="1"/>
  <c r="Q39" i="10" a="1"/>
  <c r="Q39" i="10" s="1"/>
  <c r="H28" i="10" a="1"/>
  <c r="H28" i="10" s="1"/>
  <c r="H30" i="10" a="1"/>
  <c r="H30" i="10" s="1"/>
  <c r="H32" i="10" a="1"/>
  <c r="H32" i="10" s="1"/>
  <c r="H34" i="10" a="1"/>
  <c r="H34" i="10" s="1"/>
  <c r="H36" i="10" a="1"/>
  <c r="H36" i="10" s="1"/>
  <c r="H38" i="10" a="1"/>
  <c r="H38" i="10" s="1"/>
  <c r="I28" i="10" a="1"/>
  <c r="I28" i="10" s="1"/>
  <c r="I30" i="10" a="1"/>
  <c r="I30" i="10" s="1"/>
  <c r="I32" i="10" a="1"/>
  <c r="I32" i="10" s="1"/>
  <c r="I34" i="10" a="1"/>
  <c r="I34" i="10" s="1"/>
  <c r="I36" i="10" a="1"/>
  <c r="I36" i="10" s="1"/>
  <c r="I38" i="10" a="1"/>
  <c r="I38" i="10" s="1"/>
  <c r="H29" i="10" a="1"/>
  <c r="H29" i="10" s="1"/>
  <c r="H31" i="10" a="1"/>
  <c r="H31" i="10" s="1"/>
  <c r="H33" i="10" a="1"/>
  <c r="H33" i="10" s="1"/>
  <c r="H35" i="10" a="1"/>
  <c r="H35" i="10" s="1"/>
  <c r="H37" i="10" a="1"/>
  <c r="H37" i="10" s="1"/>
  <c r="H39" i="10" a="1"/>
  <c r="H39" i="10" s="1"/>
  <c r="I29" i="10" a="1"/>
  <c r="I29" i="10" s="1"/>
  <c r="I31" i="10" a="1"/>
  <c r="I31" i="10" s="1"/>
  <c r="I33" i="10" a="1"/>
  <c r="I33" i="10" s="1"/>
  <c r="I35" i="10" a="1"/>
  <c r="I35" i="10" s="1"/>
  <c r="I37" i="10" a="1"/>
  <c r="I37" i="10" s="1"/>
  <c r="I39" i="10" a="1"/>
  <c r="I39" i="10" s="1"/>
  <c r="Q50" i="9" a="1"/>
  <c r="Q50" i="9" s="1"/>
  <c r="Q57" i="9" a="1"/>
  <c r="Q57" i="9" s="1"/>
  <c r="Q55" i="9" a="1"/>
  <c r="Q55" i="9" s="1"/>
  <c r="Q56" i="9" a="1"/>
  <c r="Q56" i="9" s="1"/>
  <c r="I48" i="9" a="1"/>
  <c r="I48" i="9" s="1"/>
  <c r="I52" i="9" a="1"/>
  <c r="I52" i="9" s="1"/>
  <c r="I56" i="9" a="1"/>
  <c r="I56" i="9" s="1"/>
  <c r="H46" i="9" a="1"/>
  <c r="H46" i="9" s="1"/>
  <c r="I46" i="9" a="1"/>
  <c r="I46" i="9" s="1"/>
  <c r="I50" i="9" a="1"/>
  <c r="I50" i="9" s="1"/>
  <c r="I54" i="9" a="1"/>
  <c r="I54" i="9" s="1"/>
  <c r="H54" i="9" a="1"/>
  <c r="H54" i="9" s="1"/>
  <c r="H49" i="9" a="1"/>
  <c r="H49" i="9" s="1"/>
  <c r="H55" i="9" a="1"/>
  <c r="H55" i="9" s="1"/>
  <c r="H48" i="9" a="1"/>
  <c r="H48" i="9" s="1"/>
  <c r="H47" i="9" a="1"/>
  <c r="H47" i="9" s="1"/>
  <c r="H51" i="9" a="1"/>
  <c r="H51" i="9" s="1"/>
  <c r="H53" i="9" a="1"/>
  <c r="H53" i="9" s="1"/>
  <c r="H57" i="9" a="1"/>
  <c r="H57" i="9" s="1"/>
  <c r="H56" i="9" a="1"/>
  <c r="H56" i="9" s="1"/>
  <c r="I49" i="9" a="1"/>
  <c r="I49" i="9" s="1"/>
  <c r="I55" i="9" a="1"/>
  <c r="I55" i="9" s="1"/>
  <c r="H50" i="9" a="1"/>
  <c r="H50" i="9" s="1"/>
  <c r="I47" i="9" a="1"/>
  <c r="I47" i="9" s="1"/>
  <c r="I51" i="9" a="1"/>
  <c r="I51" i="9" s="1"/>
  <c r="I53" i="9" a="1"/>
  <c r="I53" i="9" s="1"/>
  <c r="I57" i="9" a="1"/>
  <c r="I57" i="9" s="1"/>
  <c r="H52" i="9" a="1"/>
  <c r="H52" i="9" s="1"/>
  <c r="H28" i="9" a="1"/>
  <c r="H28" i="9" s="1"/>
  <c r="H30" i="9" a="1"/>
  <c r="H30" i="9" s="1"/>
  <c r="H32" i="9" a="1"/>
  <c r="H32" i="9" s="1"/>
  <c r="H34" i="9" a="1"/>
  <c r="H34" i="9" s="1"/>
  <c r="H36" i="9" a="1"/>
  <c r="H36" i="9" s="1"/>
  <c r="H38" i="9" a="1"/>
  <c r="H38" i="9" s="1"/>
  <c r="I35" i="9" a="1"/>
  <c r="I35" i="9" s="1"/>
  <c r="I30" i="9" a="1"/>
  <c r="I30" i="9" s="1"/>
  <c r="I36" i="9" a="1"/>
  <c r="I36" i="9" s="1"/>
  <c r="I28" i="9" a="1"/>
  <c r="I28" i="9" s="1"/>
  <c r="I32" i="9" a="1"/>
  <c r="I32" i="9" s="1"/>
  <c r="I34" i="9" a="1"/>
  <c r="I34" i="9" s="1"/>
  <c r="I38" i="9" a="1"/>
  <c r="I38" i="9" s="1"/>
  <c r="H31" i="9" a="1"/>
  <c r="H31" i="9" s="1"/>
  <c r="H33" i="9" a="1"/>
  <c r="H33" i="9" s="1"/>
  <c r="H37" i="9" a="1"/>
  <c r="H37" i="9" s="1"/>
  <c r="I39" i="9" a="1"/>
  <c r="I39" i="9" s="1"/>
  <c r="H29" i="9" a="1"/>
  <c r="H29" i="9" s="1"/>
  <c r="H35" i="9" a="1"/>
  <c r="H35" i="9" s="1"/>
  <c r="H39" i="9" a="1"/>
  <c r="H39" i="9" s="1"/>
  <c r="I37" i="9" a="1"/>
  <c r="I37" i="9" s="1"/>
  <c r="I29" i="9" a="1"/>
  <c r="I29" i="9" s="1"/>
  <c r="I31" i="9" a="1"/>
  <c r="I31" i="9" s="1"/>
  <c r="I33" i="9" a="1"/>
  <c r="I33" i="9" s="1"/>
  <c r="E39" i="10" a="1"/>
  <c r="E39" i="10" s="1"/>
  <c r="F39" i="10" a="1"/>
  <c r="F39" i="10" s="1"/>
  <c r="G39" i="10" a="1"/>
  <c r="G39" i="10" s="1"/>
  <c r="E47" i="9" a="1"/>
  <c r="E47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 s="1"/>
  <c r="E55" i="9" a="1"/>
  <c r="E55" i="9" s="1"/>
  <c r="E56" i="9" a="1"/>
  <c r="E56" i="9" s="1"/>
  <c r="E57" i="9" a="1"/>
  <c r="E57" i="9" s="1"/>
  <c r="F47" i="9" a="1"/>
  <c r="F47" i="9" s="1"/>
  <c r="F48" i="9" a="1"/>
  <c r="F48" i="9" s="1"/>
  <c r="F49" i="9" a="1"/>
  <c r="F49" i="9" s="1"/>
  <c r="F50" i="9" a="1"/>
  <c r="F50" i="9" s="1"/>
  <c r="F51" i="9" a="1"/>
  <c r="F51" i="9" s="1"/>
  <c r="F52" i="9" a="1"/>
  <c r="F52" i="9" s="1"/>
  <c r="F53" i="9" a="1"/>
  <c r="F53" i="9" s="1"/>
  <c r="F54" i="9" a="1"/>
  <c r="F54" i="9" s="1"/>
  <c r="F55" i="9" a="1"/>
  <c r="F55" i="9" s="1"/>
  <c r="F56" i="9" a="1"/>
  <c r="F56" i="9" s="1"/>
  <c r="F57" i="9" a="1"/>
  <c r="F57" i="9" s="1"/>
  <c r="G47" i="9" a="1"/>
  <c r="G47" i="9" s="1"/>
  <c r="G48" i="9" a="1"/>
  <c r="G48" i="9" s="1"/>
  <c r="G49" i="9" a="1"/>
  <c r="G49" i="9" s="1"/>
  <c r="G50" i="9" a="1"/>
  <c r="G50" i="9" s="1"/>
  <c r="G51" i="9" a="1"/>
  <c r="G51" i="9" s="1"/>
  <c r="G52" i="9" a="1"/>
  <c r="G52" i="9" s="1"/>
  <c r="G53" i="9" a="1"/>
  <c r="G53" i="9" s="1"/>
  <c r="G54" i="9" a="1"/>
  <c r="G54" i="9" s="1"/>
  <c r="G55" i="9" a="1"/>
  <c r="G55" i="9" s="1"/>
  <c r="G56" i="9" a="1"/>
  <c r="G56" i="9" s="1"/>
  <c r="G57" i="9" a="1"/>
  <c r="G57" i="9" s="1"/>
  <c r="D48" i="9"/>
  <c r="D56" i="9"/>
  <c r="D49" i="9"/>
  <c r="D57" i="9"/>
  <c r="D50" i="9"/>
  <c r="D58" i="9"/>
  <c r="D51" i="9"/>
  <c r="D55" i="9"/>
  <c r="D52" i="9"/>
  <c r="D47" i="9"/>
  <c r="D53" i="9"/>
  <c r="D54" i="9"/>
  <c r="D46" i="9"/>
  <c r="C47" i="9"/>
  <c r="C55" i="9"/>
  <c r="C57" i="9"/>
  <c r="C48" i="9"/>
  <c r="C56" i="9"/>
  <c r="C49" i="9"/>
  <c r="C50" i="9"/>
  <c r="C58" i="9"/>
  <c r="C51" i="9"/>
  <c r="C52" i="9"/>
  <c r="C53" i="9"/>
  <c r="C54" i="9"/>
  <c r="C46" i="9"/>
  <c r="D40" i="9"/>
  <c r="D29" i="9"/>
  <c r="D37" i="9"/>
  <c r="D30" i="9"/>
  <c r="D38" i="9"/>
  <c r="D31" i="9"/>
  <c r="D39" i="9"/>
  <c r="D32" i="9"/>
  <c r="D33" i="9"/>
  <c r="D34" i="9"/>
  <c r="D36" i="9"/>
  <c r="D35" i="9"/>
  <c r="D28" i="9"/>
  <c r="C29" i="9"/>
  <c r="C37" i="9"/>
  <c r="C38" i="9"/>
  <c r="C30" i="9"/>
  <c r="C31" i="9"/>
  <c r="C32" i="9"/>
  <c r="C40" i="9"/>
  <c r="C33" i="9"/>
  <c r="C34" i="9"/>
  <c r="C39" i="9"/>
  <c r="C35" i="9"/>
  <c r="C36" i="9"/>
  <c r="C28" i="9"/>
  <c r="F29" i="9" a="1"/>
  <c r="F29" i="9" s="1"/>
  <c r="G30" i="9" a="1"/>
  <c r="G30" i="9" s="1"/>
  <c r="F33" i="9" a="1"/>
  <c r="F33" i="9" s="1"/>
  <c r="G34" i="9" a="1"/>
  <c r="G34" i="9" s="1"/>
  <c r="F37" i="9" a="1"/>
  <c r="F37" i="9" s="1"/>
  <c r="G38" i="9" a="1"/>
  <c r="G38" i="9" s="1"/>
  <c r="F34" i="9" a="1"/>
  <c r="F34" i="9" s="1"/>
  <c r="G31" i="9" a="1"/>
  <c r="G31" i="9" s="1"/>
  <c r="G29" i="9" a="1"/>
  <c r="G29" i="9" s="1"/>
  <c r="F32" i="9" a="1"/>
  <c r="F32" i="9" s="1"/>
  <c r="G33" i="9" a="1"/>
  <c r="G33" i="9" s="1"/>
  <c r="F36" i="9" a="1"/>
  <c r="F36" i="9" s="1"/>
  <c r="G37" i="9" a="1"/>
  <c r="G37" i="9" s="1"/>
  <c r="G35" i="9" a="1"/>
  <c r="G35" i="9" s="1"/>
  <c r="F38" i="9" a="1"/>
  <c r="F38" i="9" s="1"/>
  <c r="F30" i="9" a="1"/>
  <c r="F30" i="9" s="1"/>
  <c r="F31" i="9" a="1"/>
  <c r="F31" i="9" s="1"/>
  <c r="G32" i="9" a="1"/>
  <c r="G32" i="9" s="1"/>
  <c r="F35" i="9" a="1"/>
  <c r="F35" i="9" s="1"/>
  <c r="G36" i="9" a="1"/>
  <c r="G36" i="9" s="1"/>
  <c r="F39" i="9" a="1"/>
  <c r="F39" i="9" s="1"/>
  <c r="G39" i="9" a="1"/>
  <c r="G39" i="9" s="1"/>
  <c r="E28" i="9" a="1"/>
  <c r="E28" i="9" s="1"/>
  <c r="E32" i="9" a="1"/>
  <c r="E32" i="9" s="1"/>
  <c r="E36" i="9" a="1"/>
  <c r="E36" i="9" s="1"/>
  <c r="E33" i="9" a="1"/>
  <c r="E33" i="9" s="1"/>
  <c r="E39" i="9" a="1"/>
  <c r="E39" i="9" s="1"/>
  <c r="E29" i="9" a="1"/>
  <c r="E29" i="9" s="1"/>
  <c r="E37" i="9" a="1"/>
  <c r="E37" i="9" s="1"/>
  <c r="E34" i="9" a="1"/>
  <c r="E34" i="9" s="1"/>
  <c r="E30" i="9" a="1"/>
  <c r="E30" i="9" s="1"/>
  <c r="E38" i="9" a="1"/>
  <c r="E38" i="9" s="1"/>
  <c r="E31" i="9" a="1"/>
  <c r="E31" i="9" s="1"/>
  <c r="E35" i="9" a="1"/>
  <c r="E35" i="9" s="1"/>
  <c r="D40" i="10"/>
  <c r="D28" i="10"/>
  <c r="D36" i="10"/>
  <c r="D29" i="10"/>
  <c r="D37" i="10"/>
  <c r="D30" i="10"/>
  <c r="D38" i="10"/>
  <c r="D31" i="10"/>
  <c r="D39" i="10"/>
  <c r="D32" i="10"/>
  <c r="D35" i="10"/>
  <c r="D33" i="10"/>
  <c r="D34" i="10"/>
  <c r="C28" i="10"/>
  <c r="C36" i="10"/>
  <c r="C38" i="10"/>
  <c r="C29" i="10"/>
  <c r="C37" i="10"/>
  <c r="C31" i="10"/>
  <c r="C30" i="10"/>
  <c r="C39" i="10"/>
  <c r="C32" i="10"/>
  <c r="C40" i="10"/>
  <c r="C35" i="10"/>
  <c r="C33" i="10"/>
  <c r="C34" i="10"/>
  <c r="G12" i="10" a="1"/>
  <c r="G12" i="10" s="1"/>
  <c r="G22" i="10" s="1" a="1"/>
  <c r="G22" i="10" s="1"/>
  <c r="F12" i="10" a="1"/>
  <c r="F12" i="10" s="1"/>
  <c r="F22" i="10" s="1" a="1"/>
  <c r="F22" i="10" s="1"/>
  <c r="H27" i="12" a="1"/>
  <c r="H27" i="12" s="1"/>
  <c r="H28" i="12" a="1"/>
  <c r="H28" i="12" s="1"/>
  <c r="H29" i="12" a="1"/>
  <c r="H29" i="12" s="1"/>
  <c r="H18" i="12" a="1"/>
  <c r="H18" i="12" s="1"/>
  <c r="H19" i="12" a="1"/>
  <c r="H19" i="12" s="1"/>
  <c r="H20" i="12" a="1"/>
  <c r="H20" i="12" s="1"/>
  <c r="H10" i="12" a="1"/>
  <c r="H10" i="12" s="1"/>
  <c r="H11" i="12" a="1"/>
  <c r="H11" i="12" s="1"/>
  <c r="H12" i="12" a="1"/>
  <c r="H12" i="12" s="1"/>
  <c r="Q38" i="10" a="1"/>
  <c r="Q38" i="10" s="1"/>
  <c r="G38" i="10" a="1"/>
  <c r="G38" i="10" s="1"/>
  <c r="E38" i="10" a="1"/>
  <c r="E38" i="10" s="1"/>
  <c r="F38" i="10" a="1"/>
  <c r="F38" i="10" s="1"/>
  <c r="G46" i="9" a="1"/>
  <c r="G46" i="9" s="1"/>
  <c r="G28" i="9" a="1"/>
  <c r="G28" i="9" s="1"/>
  <c r="F28" i="10" a="1"/>
  <c r="F28" i="10" s="1"/>
  <c r="G28" i="10" a="1"/>
  <c r="G28" i="10" s="1"/>
  <c r="G36" i="10" a="1"/>
  <c r="G36" i="10" s="1"/>
  <c r="F31" i="10" a="1"/>
  <c r="F31" i="10" s="1"/>
  <c r="F33" i="10" a="1"/>
  <c r="F33" i="10" s="1"/>
  <c r="F35" i="10" a="1"/>
  <c r="F35" i="10" s="1"/>
  <c r="F37" i="10" a="1"/>
  <c r="F37" i="10" s="1"/>
  <c r="F34" i="10" a="1"/>
  <c r="F34" i="10" s="1"/>
  <c r="F36" i="10" a="1"/>
  <c r="F36" i="10" s="1"/>
  <c r="G32" i="10" a="1"/>
  <c r="G32" i="10" s="1"/>
  <c r="G31" i="10" a="1"/>
  <c r="G31" i="10" s="1"/>
  <c r="G33" i="10" a="1"/>
  <c r="G33" i="10" s="1"/>
  <c r="G35" i="10" a="1"/>
  <c r="G35" i="10" s="1"/>
  <c r="G37" i="10" a="1"/>
  <c r="G37" i="10" s="1"/>
  <c r="F32" i="10" a="1"/>
  <c r="F32" i="10" s="1"/>
  <c r="G34" i="10" a="1"/>
  <c r="G34" i="10" s="1"/>
  <c r="F27" i="12" a="1"/>
  <c r="F27" i="12" s="1"/>
  <c r="F29" i="12" a="1"/>
  <c r="F29" i="12" s="1"/>
  <c r="G27" i="12" a="1"/>
  <c r="G27" i="12" s="1"/>
  <c r="G29" i="12" a="1"/>
  <c r="G29" i="12" s="1"/>
  <c r="F28" i="12" a="1"/>
  <c r="F28" i="12" s="1"/>
  <c r="G28" i="12" a="1"/>
  <c r="G28" i="12" s="1"/>
  <c r="G18" i="12" a="1"/>
  <c r="G18" i="12" s="1"/>
  <c r="G20" i="12" a="1"/>
  <c r="G20" i="12" s="1"/>
  <c r="F20" i="12" a="1"/>
  <c r="F20" i="12" s="1"/>
  <c r="F18" i="12" a="1"/>
  <c r="F18" i="12" s="1"/>
  <c r="F19" i="12" a="1"/>
  <c r="F19" i="12" s="1"/>
  <c r="G19" i="12" a="1"/>
  <c r="G19" i="12" s="1"/>
  <c r="G11" i="12" a="1"/>
  <c r="G11" i="12" s="1"/>
  <c r="G12" i="12" a="1"/>
  <c r="G12" i="12" s="1"/>
  <c r="G10" i="12" a="1"/>
  <c r="G10" i="12" s="1"/>
  <c r="F10" i="12" a="1"/>
  <c r="F10" i="12" s="1"/>
  <c r="F11" i="12" a="1"/>
  <c r="F11" i="12" s="1"/>
  <c r="F12" i="12" a="1"/>
  <c r="F12" i="12" s="1"/>
  <c r="E28" i="10" a="1"/>
  <c r="E28" i="10" s="1"/>
  <c r="E32" i="10" a="1"/>
  <c r="E32" i="10" s="1"/>
  <c r="E34" i="10" a="1"/>
  <c r="E34" i="10" s="1"/>
  <c r="E36" i="10" a="1"/>
  <c r="E36" i="10" s="1"/>
  <c r="E31" i="10" a="1"/>
  <c r="E31" i="10" s="1"/>
  <c r="E33" i="10" a="1"/>
  <c r="E33" i="10" s="1"/>
  <c r="E35" i="10" a="1"/>
  <c r="E35" i="10" s="1"/>
  <c r="E37" i="10" a="1"/>
  <c r="E37" i="10" s="1"/>
  <c r="E46" i="9" a="1"/>
  <c r="E46" i="9" s="1"/>
  <c r="F46" i="9" a="1"/>
  <c r="F46" i="9" s="1"/>
  <c r="F28" i="9" a="1"/>
  <c r="F28" i="9" s="1"/>
  <c r="Q37" i="10" a="1"/>
  <c r="Q37" i="10" s="1"/>
  <c r="E27" i="12" a="1"/>
  <c r="E27" i="12" s="1"/>
  <c r="E28" i="12" a="1"/>
  <c r="E28" i="12" s="1"/>
  <c r="E29" i="12" a="1"/>
  <c r="E29" i="12" s="1"/>
  <c r="Q33" i="10" a="1"/>
  <c r="Q33" i="10" s="1"/>
  <c r="Q34" i="10" a="1"/>
  <c r="Q34" i="10" s="1"/>
  <c r="Q31" i="10" a="1"/>
  <c r="Q31" i="10" s="1"/>
  <c r="Q35" i="10" a="1"/>
  <c r="Q35" i="10" s="1"/>
  <c r="Q28" i="10" a="1"/>
  <c r="Q28" i="10" s="1"/>
  <c r="Q32" i="10" a="1"/>
  <c r="Q32" i="10" s="1"/>
  <c r="Q10" i="10" a="1"/>
  <c r="Q10" i="10" s="1"/>
  <c r="Q14" i="10" a="1"/>
  <c r="Q14" i="10" s="1"/>
  <c r="Q15" i="10" a="1"/>
  <c r="Q15" i="10" s="1"/>
  <c r="Q16" i="10" a="1"/>
  <c r="Q16" i="10" s="1"/>
  <c r="Q13" i="10" a="1"/>
  <c r="Q13" i="10" s="1"/>
  <c r="Q17" i="10" a="1"/>
  <c r="Q17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C28" i="15"/>
  <c r="D28" i="15"/>
  <c r="C23" i="15"/>
  <c r="D23" i="15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5" i="9"/>
  <c r="B26" i="12"/>
  <c r="L26" i="12" s="1" a="1"/>
  <c r="L26" i="12" s="1"/>
  <c r="B27" i="9"/>
  <c r="L27" i="9" s="1" a="1"/>
  <c r="L27" i="9" s="1"/>
  <c r="B27" i="10"/>
  <c r="B17" i="12"/>
  <c r="L17" i="12" s="1" a="1"/>
  <c r="L17" i="12" s="1"/>
  <c r="B9" i="12"/>
  <c r="L9" i="12" s="1" a="1"/>
  <c r="L9" i="12" s="1"/>
  <c r="B18" i="15"/>
  <c r="B9" i="15"/>
  <c r="B13" i="15"/>
  <c r="O45" i="19"/>
  <c r="O25" i="19"/>
  <c r="O4" i="19"/>
  <c r="L30" i="12" l="1" a="1"/>
  <c r="L30" i="12" s="1"/>
  <c r="J27" i="10" a="1"/>
  <c r="J27" i="10" s="1"/>
  <c r="J40" i="10" s="1" a="1"/>
  <c r="J40" i="10" s="1"/>
  <c r="K27" i="10" a="1"/>
  <c r="K27" i="10" s="1"/>
  <c r="K40" i="10" s="1" a="1"/>
  <c r="K40" i="10" s="1"/>
  <c r="L27" i="10" a="1"/>
  <c r="L27" i="10" s="1"/>
  <c r="L40" i="10" s="1" a="1"/>
  <c r="L40" i="10" s="1"/>
  <c r="L13" i="12" a="1"/>
  <c r="L13" i="12" s="1"/>
  <c r="L21" i="12" a="1"/>
  <c r="L21" i="12" s="1"/>
  <c r="L40" i="9" a="1"/>
  <c r="L40" i="9" s="1"/>
  <c r="J45" i="9" a="1"/>
  <c r="J45" i="9" s="1"/>
  <c r="J58" i="9" s="1" a="1"/>
  <c r="J58" i="9" s="1"/>
  <c r="L45" i="9" a="1"/>
  <c r="L45" i="9" s="1"/>
  <c r="L58" i="9" s="1" a="1"/>
  <c r="L58" i="9" s="1"/>
  <c r="K45" i="9" a="1"/>
  <c r="K45" i="9" s="1"/>
  <c r="K58" i="9" s="1" a="1"/>
  <c r="K58" i="9" s="1"/>
  <c r="J26" i="12" a="1"/>
  <c r="J26" i="12" s="1"/>
  <c r="J30" i="12" s="1" a="1"/>
  <c r="J30" i="12" s="1"/>
  <c r="K26" i="12" a="1"/>
  <c r="K26" i="12" s="1"/>
  <c r="K30" i="12" s="1" a="1"/>
  <c r="K30" i="12" s="1"/>
  <c r="J17" i="12" a="1"/>
  <c r="J17" i="12" s="1"/>
  <c r="J21" i="12" s="1" a="1"/>
  <c r="J21" i="12" s="1"/>
  <c r="K17" i="12" a="1"/>
  <c r="K17" i="12" s="1"/>
  <c r="K21" i="12" s="1" a="1"/>
  <c r="K21" i="12" s="1"/>
  <c r="J9" i="12" a="1"/>
  <c r="J9" i="12" s="1"/>
  <c r="J13" i="12" s="1" a="1"/>
  <c r="J13" i="12" s="1"/>
  <c r="K9" i="12" a="1"/>
  <c r="K9" i="12" s="1"/>
  <c r="K13" i="12" s="1" a="1"/>
  <c r="K13" i="12" s="1"/>
  <c r="J27" i="9" a="1"/>
  <c r="J27" i="9" s="1"/>
  <c r="J40" i="9" s="1" a="1"/>
  <c r="J40" i="9" s="1"/>
  <c r="K27" i="9" a="1"/>
  <c r="K27" i="9" s="1"/>
  <c r="K40" i="9" s="1" a="1"/>
  <c r="K40" i="9" s="1"/>
  <c r="H26" i="12" a="1"/>
  <c r="H26" i="12" s="1"/>
  <c r="H30" i="12" s="1" a="1"/>
  <c r="H30" i="12" s="1"/>
  <c r="I26" i="12" a="1"/>
  <c r="I26" i="12" s="1"/>
  <c r="I30" i="12" s="1" a="1"/>
  <c r="I30" i="12" s="1"/>
  <c r="H17" i="12" a="1"/>
  <c r="H17" i="12" s="1"/>
  <c r="H21" i="12" s="1" a="1"/>
  <c r="H21" i="12" s="1"/>
  <c r="I17" i="12" a="1"/>
  <c r="I17" i="12" s="1"/>
  <c r="I21" i="12" s="1" a="1"/>
  <c r="I21" i="12" s="1"/>
  <c r="H9" i="12" a="1"/>
  <c r="H9" i="12" s="1"/>
  <c r="H13" i="12" s="1" a="1"/>
  <c r="H13" i="12" s="1"/>
  <c r="I9" i="12" a="1"/>
  <c r="I9" i="12" s="1"/>
  <c r="I13" i="12" s="1" a="1"/>
  <c r="I13" i="12" s="1"/>
  <c r="D27" i="10"/>
  <c r="I27" i="10" a="1"/>
  <c r="I27" i="10" s="1"/>
  <c r="I40" i="10" s="1" a="1"/>
  <c r="I40" i="10" s="1"/>
  <c r="D45" i="9"/>
  <c r="I45" i="9" a="1"/>
  <c r="I45" i="9" s="1"/>
  <c r="I58" i="9" s="1" a="1"/>
  <c r="I58" i="9" s="1"/>
  <c r="D27" i="9"/>
  <c r="I27" i="9" a="1"/>
  <c r="I27" i="9" s="1"/>
  <c r="I40" i="9" s="1" a="1"/>
  <c r="I40" i="9" s="1"/>
  <c r="H45" i="9" a="1"/>
  <c r="H45" i="9" s="1"/>
  <c r="H58" i="9" s="1" a="1"/>
  <c r="H58" i="9" s="1"/>
  <c r="C45" i="9"/>
  <c r="H27" i="9" a="1"/>
  <c r="H27" i="9" s="1"/>
  <c r="H40" i="9" s="1" a="1"/>
  <c r="H40" i="9" s="1"/>
  <c r="C27" i="9"/>
  <c r="H27" i="10" a="1"/>
  <c r="H27" i="10" s="1"/>
  <c r="H40" i="10" s="1" a="1"/>
  <c r="H40" i="10" s="1"/>
  <c r="C27" i="10"/>
  <c r="F45" i="9" a="1"/>
  <c r="F45" i="9" s="1"/>
  <c r="F58" i="9" s="1" a="1"/>
  <c r="F58" i="9" s="1"/>
  <c r="G45" i="9" a="1"/>
  <c r="G45" i="9" s="1"/>
  <c r="G58" i="9" s="1" a="1"/>
  <c r="G58" i="9" s="1"/>
  <c r="F27" i="9" a="1"/>
  <c r="F27" i="9" s="1"/>
  <c r="F40" i="9" s="1" a="1"/>
  <c r="F40" i="9" s="1"/>
  <c r="G27" i="9" a="1"/>
  <c r="G27" i="9" s="1"/>
  <c r="G40" i="9" s="1" a="1"/>
  <c r="G40" i="9" s="1"/>
  <c r="F27" i="10" a="1"/>
  <c r="F27" i="10" s="1"/>
  <c r="G27" i="10" a="1"/>
  <c r="G27" i="10" s="1"/>
  <c r="F26" i="12" a="1"/>
  <c r="F26" i="12" s="1"/>
  <c r="F30" i="12" s="1" a="1"/>
  <c r="F30" i="12" s="1"/>
  <c r="G26" i="12" a="1"/>
  <c r="G26" i="12" s="1"/>
  <c r="G30" i="12" s="1" a="1"/>
  <c r="G30" i="12" s="1"/>
  <c r="F17" i="12" a="1"/>
  <c r="F17" i="12" s="1"/>
  <c r="F21" i="12" s="1" a="1"/>
  <c r="F21" i="12" s="1"/>
  <c r="G17" i="12" a="1"/>
  <c r="G17" i="12" s="1"/>
  <c r="G21" i="12" s="1" a="1"/>
  <c r="G21" i="12" s="1"/>
  <c r="F9" i="12" a="1"/>
  <c r="F9" i="12" s="1"/>
  <c r="F13" i="12" s="1" a="1"/>
  <c r="F13" i="12" s="1"/>
  <c r="G9" i="12" a="1"/>
  <c r="G9" i="12" s="1"/>
  <c r="G13" i="12" s="1" a="1"/>
  <c r="G13" i="12" s="1"/>
  <c r="E26" i="12" a="1"/>
  <c r="E26" i="12" s="1"/>
  <c r="E45" i="9" a="1"/>
  <c r="E45" i="9" s="1"/>
  <c r="E58" i="9" s="1" a="1"/>
  <c r="E58" i="9" s="1"/>
  <c r="Q27" i="10" a="1"/>
  <c r="Q27" i="10" s="1"/>
  <c r="Q9" i="10" a="1"/>
  <c r="Q9" i="10" s="1"/>
  <c r="Q26" i="12" a="1"/>
  <c r="Q26" i="12" s="1"/>
  <c r="Q30" i="12" s="1" a="1"/>
  <c r="Q30" i="12" s="1"/>
  <c r="E27" i="10" a="1"/>
  <c r="E27" i="10" s="1"/>
  <c r="E9" i="10" a="1"/>
  <c r="E9" i="10" s="1"/>
  <c r="Q17" i="12" a="1"/>
  <c r="Q17" i="12" s="1"/>
  <c r="Q9" i="12" a="1"/>
  <c r="Q9" i="12" s="1"/>
  <c r="E27" i="9" a="1"/>
  <c r="E27" i="9" s="1"/>
  <c r="E40" i="9" s="1" a="1"/>
  <c r="E40" i="9" s="1"/>
  <c r="D18" i="15"/>
  <c r="C18" i="15"/>
  <c r="C13" i="15"/>
  <c r="D13" i="15"/>
  <c r="C9" i="15"/>
  <c r="D9" i="15"/>
  <c r="D26" i="12"/>
  <c r="C26" i="12"/>
  <c r="D17" i="12"/>
  <c r="C17" i="12"/>
  <c r="C9" i="12"/>
  <c r="D9" i="12"/>
  <c r="E18" i="12" a="1"/>
  <c r="E18" i="12" s="1"/>
  <c r="E10" i="12" a="1"/>
  <c r="E10" i="12" s="1"/>
  <c r="G29" i="10" l="1" a="1"/>
  <c r="G29" i="10" s="1"/>
  <c r="F29" i="10" a="1"/>
  <c r="F29" i="10" s="1"/>
  <c r="E11" i="10" a="1"/>
  <c r="E11" i="10" s="1"/>
  <c r="E29" i="10" a="1"/>
  <c r="E29" i="10" s="1"/>
  <c r="Q11" i="10" a="1"/>
  <c r="Q11" i="10" s="1"/>
  <c r="Q18" i="10" s="1" a="1"/>
  <c r="Q18" i="10" s="1"/>
  <c r="Q29" i="10" a="1"/>
  <c r="Q29" i="10" s="1"/>
  <c r="Q36" i="10" s="1" a="1"/>
  <c r="Q36" i="10" s="1"/>
  <c r="Q40" i="9" a="1"/>
  <c r="Q40" i="9" s="1"/>
  <c r="E22" i="9" a="1"/>
  <c r="E22" i="9" s="1"/>
  <c r="Q28" i="15"/>
  <c r="E17" i="12" a="1"/>
  <c r="E17" i="12" s="1"/>
  <c r="E9" i="12" a="1"/>
  <c r="E9" i="12" s="1"/>
  <c r="O21" i="17"/>
  <c r="Q14" i="9" s="1" a="1"/>
  <c r="Q14" i="9" s="1"/>
  <c r="O20" i="17"/>
  <c r="O19" i="17"/>
  <c r="Q20" i="9" s="1" a="1"/>
  <c r="Q20" i="9" s="1"/>
  <c r="O17" i="17"/>
  <c r="Q12" i="9" s="1" a="1"/>
  <c r="Q12" i="9" s="1"/>
  <c r="O16" i="17"/>
  <c r="Q13" i="9" s="1" a="1"/>
  <c r="Q13" i="9" s="1"/>
  <c r="O15" i="17"/>
  <c r="O14" i="17"/>
  <c r="O13" i="17"/>
  <c r="Q17" i="9" s="1" a="1"/>
  <c r="Q17" i="9" s="1"/>
  <c r="O12" i="17"/>
  <c r="Q11" i="9" s="1" a="1"/>
  <c r="Q11" i="9" s="1"/>
  <c r="O11" i="17"/>
  <c r="Q10" i="9" s="1" a="1"/>
  <c r="Q10" i="9" s="1"/>
  <c r="O10" i="17"/>
  <c r="O9" i="17"/>
  <c r="Q15" i="9" s="1" a="1"/>
  <c r="Q15" i="9" s="1"/>
  <c r="Q16" i="9" a="1"/>
  <c r="Q16" i="9" s="1"/>
  <c r="O6" i="17"/>
  <c r="O5" i="17"/>
  <c r="O4" i="17"/>
  <c r="O27" i="17"/>
  <c r="O28" i="17"/>
  <c r="O30" i="17"/>
  <c r="O31" i="17"/>
  <c r="O32" i="17"/>
  <c r="O33" i="17"/>
  <c r="O35" i="17"/>
  <c r="O36" i="17"/>
  <c r="O37" i="17"/>
  <c r="O38" i="17"/>
  <c r="O26" i="17"/>
  <c r="O61" i="17"/>
  <c r="O60" i="17"/>
  <c r="Q49" i="9" s="1" a="1"/>
  <c r="Q49" i="9" s="1"/>
  <c r="O59" i="17"/>
  <c r="O58" i="17"/>
  <c r="Q54" i="9" s="1" a="1"/>
  <c r="Q54" i="9" s="1"/>
  <c r="O57" i="17"/>
  <c r="Q53" i="9" s="1" a="1"/>
  <c r="Q53" i="9" s="1"/>
  <c r="O56" i="17"/>
  <c r="O55" i="17"/>
  <c r="O54" i="17"/>
  <c r="O53" i="17"/>
  <c r="Q51" i="9" s="1" a="1"/>
  <c r="Q51" i="9" s="1"/>
  <c r="O52" i="17"/>
  <c r="Q52" i="9" s="1" a="1"/>
  <c r="Q52" i="9" s="1"/>
  <c r="O50" i="17"/>
  <c r="O49" i="17"/>
  <c r="O48" i="17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2" i="1"/>
  <c r="D17" i="1"/>
  <c r="D18" i="1"/>
  <c r="B9" i="2" a="1"/>
  <c r="B33" i="2" a="1"/>
  <c r="L34" i="2" l="1" a="1"/>
  <c r="L34" i="2" s="1"/>
  <c r="L38" i="2" a="1"/>
  <c r="L38" i="2" s="1"/>
  <c r="L42" i="2" a="1"/>
  <c r="L42" i="2" s="1"/>
  <c r="L46" i="2" a="1"/>
  <c r="L46" i="2" s="1"/>
  <c r="L50" i="2" a="1"/>
  <c r="L50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36" i="2" a="1"/>
  <c r="L36" i="2" s="1"/>
  <c r="L40" i="2" a="1"/>
  <c r="L40" i="2" s="1"/>
  <c r="L44" i="2" a="1"/>
  <c r="L44" i="2" s="1"/>
  <c r="L48" i="2" a="1"/>
  <c r="L48" i="2" s="1"/>
  <c r="L37" i="2" a="1"/>
  <c r="L37" i="2" s="1"/>
  <c r="L41" i="2" a="1"/>
  <c r="L41" i="2" s="1"/>
  <c r="L45" i="2" a="1"/>
  <c r="L45" i="2" s="1"/>
  <c r="L49" i="2" a="1"/>
  <c r="L49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10" i="2" a="1"/>
  <c r="L10" i="2" s="1"/>
  <c r="L22" i="2" a="1"/>
  <c r="L22" i="2" s="1"/>
  <c r="L26" i="2" a="1"/>
  <c r="L26" i="2" s="1"/>
  <c r="L12" i="2" a="1"/>
  <c r="L12" i="2" s="1"/>
  <c r="L16" i="2" a="1"/>
  <c r="L16" i="2" s="1"/>
  <c r="L20" i="2" a="1"/>
  <c r="L20" i="2" s="1"/>
  <c r="L24" i="2" a="1"/>
  <c r="L24" i="2" s="1"/>
  <c r="L25" i="2" a="1"/>
  <c r="L25" i="2" s="1"/>
  <c r="L14" i="2" a="1"/>
  <c r="L14" i="2" s="1"/>
  <c r="L18" i="2" a="1"/>
  <c r="L18" i="2" s="1"/>
  <c r="L13" i="2" a="1"/>
  <c r="L13" i="2" s="1"/>
  <c r="L17" i="2" a="1"/>
  <c r="L17" i="2" s="1"/>
  <c r="L21" i="2" a="1"/>
  <c r="L21" i="2" s="1"/>
  <c r="K34" i="2" a="1"/>
  <c r="K34" i="2" s="1"/>
  <c r="K38" i="2" a="1"/>
  <c r="K38" i="2" s="1"/>
  <c r="K42" i="2" a="1"/>
  <c r="K42" i="2" s="1"/>
  <c r="K46" i="2" a="1"/>
  <c r="K46" i="2" s="1"/>
  <c r="K50" i="2" a="1"/>
  <c r="K50" i="2" s="1"/>
  <c r="K35" i="2" a="1"/>
  <c r="K35" i="2" s="1"/>
  <c r="K39" i="2" a="1"/>
  <c r="K39" i="2" s="1"/>
  <c r="K43" i="2" a="1"/>
  <c r="K43" i="2" s="1"/>
  <c r="K47" i="2" a="1"/>
  <c r="K47" i="2" s="1"/>
  <c r="K51" i="2" a="1"/>
  <c r="K51" i="2" s="1"/>
  <c r="K45" i="2" a="1"/>
  <c r="K45" i="2" s="1"/>
  <c r="K41" i="2" a="1"/>
  <c r="K41" i="2" s="1"/>
  <c r="K36" i="2" a="1"/>
  <c r="K36" i="2" s="1"/>
  <c r="K40" i="2" a="1"/>
  <c r="K40" i="2" s="1"/>
  <c r="K44" i="2" a="1"/>
  <c r="K44" i="2" s="1"/>
  <c r="K48" i="2" a="1"/>
  <c r="K48" i="2" s="1"/>
  <c r="K49" i="2" a="1"/>
  <c r="K49" i="2" s="1"/>
  <c r="K37" i="2" a="1"/>
  <c r="K37" i="2" s="1"/>
  <c r="K10" i="2" a="1"/>
  <c r="K10" i="2" s="1"/>
  <c r="K14" i="2" a="1"/>
  <c r="K14" i="2" s="1"/>
  <c r="K18" i="2" a="1"/>
  <c r="K18" i="2" s="1"/>
  <c r="K22" i="2" a="1"/>
  <c r="K22" i="2" s="1"/>
  <c r="K26" i="2" a="1"/>
  <c r="K26" i="2" s="1"/>
  <c r="K27" i="2" a="1"/>
  <c r="K27" i="2" s="1"/>
  <c r="K20" i="2" a="1"/>
  <c r="K20" i="2" s="1"/>
  <c r="K21" i="2" a="1"/>
  <c r="K21" i="2" s="1"/>
  <c r="K15" i="2" a="1"/>
  <c r="K15" i="2" s="1"/>
  <c r="K19" i="2" a="1"/>
  <c r="K19" i="2" s="1"/>
  <c r="K23" i="2" a="1"/>
  <c r="K23" i="2" s="1"/>
  <c r="K16" i="2" a="1"/>
  <c r="K16" i="2" s="1"/>
  <c r="K24" i="2" a="1"/>
  <c r="K24" i="2" s="1"/>
  <c r="K17" i="2" a="1"/>
  <c r="K17" i="2" s="1"/>
  <c r="K25" i="2" a="1"/>
  <c r="K25" i="2" s="1"/>
  <c r="K11" i="2" a="1"/>
  <c r="K11" i="2" s="1"/>
  <c r="K12" i="2" a="1"/>
  <c r="K12" i="2" s="1"/>
  <c r="K13" i="2" a="1"/>
  <c r="K13" i="2" s="1"/>
  <c r="G25" i="2" a="1"/>
  <c r="G25" i="2" s="1"/>
  <c r="Q21" i="9" a="1"/>
  <c r="Q21" i="9" s="1"/>
  <c r="Q39" i="9" a="1"/>
  <c r="Q39" i="9" s="1"/>
  <c r="J34" i="2" a="1"/>
  <c r="J34" i="2" s="1"/>
  <c r="J38" i="2" a="1"/>
  <c r="J38" i="2" s="1"/>
  <c r="J42" i="2" a="1"/>
  <c r="J42" i="2" s="1"/>
  <c r="J46" i="2" a="1"/>
  <c r="J46" i="2" s="1"/>
  <c r="J50" i="2" a="1"/>
  <c r="J50" i="2" s="1"/>
  <c r="J51" i="2" a="1"/>
  <c r="J51" i="2" s="1"/>
  <c r="J35" i="2" a="1"/>
  <c r="J35" i="2" s="1"/>
  <c r="J39" i="2" a="1"/>
  <c r="J39" i="2" s="1"/>
  <c r="J43" i="2" a="1"/>
  <c r="J43" i="2" s="1"/>
  <c r="J47" i="2" a="1"/>
  <c r="J47" i="2" s="1"/>
  <c r="J36" i="2" a="1"/>
  <c r="J36" i="2" s="1"/>
  <c r="J40" i="2" a="1"/>
  <c r="J40" i="2" s="1"/>
  <c r="J44" i="2" a="1"/>
  <c r="J44" i="2" s="1"/>
  <c r="J48" i="2" a="1"/>
  <c r="J48" i="2" s="1"/>
  <c r="J49" i="2" a="1"/>
  <c r="J49" i="2" s="1"/>
  <c r="J37" i="2" a="1"/>
  <c r="J37" i="2" s="1"/>
  <c r="J41" i="2" a="1"/>
  <c r="J41" i="2" s="1"/>
  <c r="J45" i="2" a="1"/>
  <c r="J45" i="2" s="1"/>
  <c r="J10" i="2" a="1"/>
  <c r="J10" i="2" s="1"/>
  <c r="J11" i="2" a="1"/>
  <c r="J11" i="2" s="1"/>
  <c r="J15" i="2" a="1"/>
  <c r="J15" i="2" s="1"/>
  <c r="J19" i="2" a="1"/>
  <c r="J19" i="2" s="1"/>
  <c r="J23" i="2" a="1"/>
  <c r="J23" i="2" s="1"/>
  <c r="J27" i="2" a="1"/>
  <c r="J27" i="2" s="1"/>
  <c r="J18" i="2" a="1"/>
  <c r="J18" i="2" s="1"/>
  <c r="J21" i="2" a="1"/>
  <c r="J21" i="2" s="1"/>
  <c r="J26" i="2" a="1"/>
  <c r="J26" i="2" s="1"/>
  <c r="J12" i="2" a="1"/>
  <c r="J12" i="2" s="1"/>
  <c r="J16" i="2" a="1"/>
  <c r="J16" i="2" s="1"/>
  <c r="J20" i="2" a="1"/>
  <c r="J20" i="2" s="1"/>
  <c r="J24" i="2" a="1"/>
  <c r="J24" i="2" s="1"/>
  <c r="J17" i="2" a="1"/>
  <c r="J17" i="2" s="1"/>
  <c r="J25" i="2" a="1"/>
  <c r="J25" i="2" s="1"/>
  <c r="J22" i="2" a="1"/>
  <c r="J22" i="2" s="1"/>
  <c r="J13" i="2" a="1"/>
  <c r="J13" i="2" s="1"/>
  <c r="J14" i="2" a="1"/>
  <c r="J14" i="2" s="1"/>
  <c r="Q46" i="9" a="1"/>
  <c r="Q46" i="9" s="1"/>
  <c r="Q47" i="9" a="1"/>
  <c r="Q47" i="9" s="1"/>
  <c r="Q48" i="9" a="1"/>
  <c r="Q48" i="9" s="1"/>
  <c r="Q18" i="9" a="1"/>
  <c r="Q18" i="9" s="1"/>
  <c r="Q36" i="9" a="1"/>
  <c r="Q36" i="9" s="1"/>
  <c r="Q51" i="2" a="1"/>
  <c r="Q51" i="2" s="1"/>
  <c r="Q27" i="2" a="1"/>
  <c r="Q27" i="2" s="1"/>
  <c r="H34" i="2" a="1"/>
  <c r="H34" i="2" s="1"/>
  <c r="H36" i="2" a="1"/>
  <c r="H36" i="2" s="1"/>
  <c r="H38" i="2" a="1"/>
  <c r="H38" i="2" s="1"/>
  <c r="H40" i="2" a="1"/>
  <c r="H40" i="2" s="1"/>
  <c r="H42" i="2" a="1"/>
  <c r="H42" i="2" s="1"/>
  <c r="H44" i="2" a="1"/>
  <c r="H44" i="2" s="1"/>
  <c r="H46" i="2" a="1"/>
  <c r="H46" i="2" s="1"/>
  <c r="H48" i="2" a="1"/>
  <c r="H48" i="2" s="1"/>
  <c r="H50" i="2" a="1"/>
  <c r="H50" i="2" s="1"/>
  <c r="I46" i="2" a="1"/>
  <c r="I46" i="2" s="1"/>
  <c r="I34" i="2" a="1"/>
  <c r="I34" i="2" s="1"/>
  <c r="I36" i="2" a="1"/>
  <c r="I36" i="2" s="1"/>
  <c r="I38" i="2" a="1"/>
  <c r="I38" i="2" s="1"/>
  <c r="I40" i="2" a="1"/>
  <c r="I40" i="2" s="1"/>
  <c r="I42" i="2" a="1"/>
  <c r="I42" i="2" s="1"/>
  <c r="I44" i="2" a="1"/>
  <c r="I44" i="2" s="1"/>
  <c r="I48" i="2" a="1"/>
  <c r="I48" i="2" s="1"/>
  <c r="I50" i="2" a="1"/>
  <c r="I50" i="2" s="1"/>
  <c r="H47" i="2" a="1"/>
  <c r="H47" i="2" s="1"/>
  <c r="H35" i="2" a="1"/>
  <c r="H35" i="2" s="1"/>
  <c r="H37" i="2" a="1"/>
  <c r="H37" i="2" s="1"/>
  <c r="H39" i="2" a="1"/>
  <c r="H39" i="2" s="1"/>
  <c r="H41" i="2" a="1"/>
  <c r="H41" i="2" s="1"/>
  <c r="H43" i="2" a="1"/>
  <c r="H43" i="2" s="1"/>
  <c r="H45" i="2" a="1"/>
  <c r="H45" i="2" s="1"/>
  <c r="H49" i="2" a="1"/>
  <c r="H49" i="2" s="1"/>
  <c r="H51" i="2" a="1"/>
  <c r="H51" i="2" s="1"/>
  <c r="I47" i="2" a="1"/>
  <c r="I47" i="2" s="1"/>
  <c r="I35" i="2" a="1"/>
  <c r="I35" i="2" s="1"/>
  <c r="I37" i="2" a="1"/>
  <c r="I37" i="2" s="1"/>
  <c r="I39" i="2" a="1"/>
  <c r="I39" i="2" s="1"/>
  <c r="I41" i="2" a="1"/>
  <c r="I41" i="2" s="1"/>
  <c r="I43" i="2" a="1"/>
  <c r="I43" i="2" s="1"/>
  <c r="I45" i="2" a="1"/>
  <c r="I45" i="2" s="1"/>
  <c r="I49" i="2" a="1"/>
  <c r="I49" i="2" s="1"/>
  <c r="I51" i="2" a="1"/>
  <c r="I51" i="2" s="1"/>
  <c r="I10" i="2" a="1"/>
  <c r="I10" i="2" s="1"/>
  <c r="I14" i="2" a="1"/>
  <c r="I14" i="2" s="1"/>
  <c r="I18" i="2" a="1"/>
  <c r="I18" i="2" s="1"/>
  <c r="I22" i="2" a="1"/>
  <c r="I22" i="2" s="1"/>
  <c r="I26" i="2" a="1"/>
  <c r="I26" i="2" s="1"/>
  <c r="I11" i="2" a="1"/>
  <c r="I11" i="2" s="1"/>
  <c r="I15" i="2" a="1"/>
  <c r="I15" i="2" s="1"/>
  <c r="I19" i="2" a="1"/>
  <c r="I19" i="2" s="1"/>
  <c r="I23" i="2" a="1"/>
  <c r="I23" i="2" s="1"/>
  <c r="I27" i="2" a="1"/>
  <c r="I27" i="2" s="1"/>
  <c r="I24" i="2" a="1"/>
  <c r="I24" i="2" s="1"/>
  <c r="I21" i="2" a="1"/>
  <c r="I21" i="2" s="1"/>
  <c r="I12" i="2" a="1"/>
  <c r="I12" i="2" s="1"/>
  <c r="I16" i="2" a="1"/>
  <c r="I16" i="2" s="1"/>
  <c r="I20" i="2" a="1"/>
  <c r="I20" i="2" s="1"/>
  <c r="I13" i="2" a="1"/>
  <c r="I13" i="2" s="1"/>
  <c r="I17" i="2" a="1"/>
  <c r="I17" i="2" s="1"/>
  <c r="I25" i="2" a="1"/>
  <c r="I25" i="2" s="1"/>
  <c r="C34" i="2"/>
  <c r="G35" i="2" a="1"/>
  <c r="G35" i="2" s="1"/>
  <c r="F36" i="2" a="1"/>
  <c r="F36" i="2" s="1"/>
  <c r="E37" i="2" a="1"/>
  <c r="E37" i="2" s="1"/>
  <c r="C38" i="2"/>
  <c r="G39" i="2" a="1"/>
  <c r="G39" i="2" s="1"/>
  <c r="F40" i="2" a="1"/>
  <c r="F40" i="2" s="1"/>
  <c r="E41" i="2" a="1"/>
  <c r="E41" i="2" s="1"/>
  <c r="C42" i="2"/>
  <c r="G43" i="2" a="1"/>
  <c r="G43" i="2" s="1"/>
  <c r="F44" i="2" a="1"/>
  <c r="F44" i="2" s="1"/>
  <c r="E45" i="2" a="1"/>
  <c r="E45" i="2" s="1"/>
  <c r="C46" i="2"/>
  <c r="G47" i="2" a="1"/>
  <c r="G47" i="2" s="1"/>
  <c r="F48" i="2" a="1"/>
  <c r="F48" i="2" s="1"/>
  <c r="E49" i="2" a="1"/>
  <c r="E49" i="2" s="1"/>
  <c r="C50" i="2"/>
  <c r="G51" i="2" a="1"/>
  <c r="G51" i="2" s="1"/>
  <c r="C35" i="2"/>
  <c r="G36" i="2" a="1"/>
  <c r="G36" i="2" s="1"/>
  <c r="F37" i="2" a="1"/>
  <c r="F37" i="2" s="1"/>
  <c r="E38" i="2" a="1"/>
  <c r="E38" i="2" s="1"/>
  <c r="F41" i="2" a="1"/>
  <c r="F41" i="2" s="1"/>
  <c r="C43" i="2"/>
  <c r="F45" i="2" a="1"/>
  <c r="F45" i="2" s="1"/>
  <c r="C47" i="2"/>
  <c r="G48" i="2" a="1"/>
  <c r="G48" i="2" s="1"/>
  <c r="E50" i="2" a="1"/>
  <c r="E50" i="2" s="1"/>
  <c r="C51" i="2"/>
  <c r="F51" i="2" a="1"/>
  <c r="F51" i="2" s="1"/>
  <c r="D37" i="2"/>
  <c r="D34" i="2"/>
  <c r="D38" i="2"/>
  <c r="D42" i="2"/>
  <c r="D46" i="2"/>
  <c r="D50" i="2"/>
  <c r="E34" i="2" a="1"/>
  <c r="E34" i="2" s="1"/>
  <c r="C39" i="2"/>
  <c r="G40" i="2" a="1"/>
  <c r="G40" i="2" s="1"/>
  <c r="E42" i="2" a="1"/>
  <c r="E42" i="2" s="1"/>
  <c r="G44" i="2" a="1"/>
  <c r="G44" i="2" s="1"/>
  <c r="E46" i="2" a="1"/>
  <c r="E46" i="2" s="1"/>
  <c r="F49" i="2" a="1"/>
  <c r="F49" i="2" s="1"/>
  <c r="D45" i="2"/>
  <c r="D35" i="2"/>
  <c r="D39" i="2"/>
  <c r="D43" i="2"/>
  <c r="D47" i="2"/>
  <c r="D51" i="2"/>
  <c r="D44" i="2"/>
  <c r="D52" i="2"/>
  <c r="F35" i="2" a="1"/>
  <c r="F35" i="2" s="1"/>
  <c r="G38" i="2" a="1"/>
  <c r="G38" i="2" s="1"/>
  <c r="C41" i="2"/>
  <c r="F43" i="2" a="1"/>
  <c r="F43" i="2" s="1"/>
  <c r="E48" i="2" a="1"/>
  <c r="E48" i="2" s="1"/>
  <c r="D41" i="2"/>
  <c r="D49" i="2"/>
  <c r="F34" i="2" a="1"/>
  <c r="F34" i="2" s="1"/>
  <c r="E35" i="2" a="1"/>
  <c r="E35" i="2" s="1"/>
  <c r="C36" i="2"/>
  <c r="G37" i="2" a="1"/>
  <c r="G37" i="2" s="1"/>
  <c r="F38" i="2" a="1"/>
  <c r="F38" i="2" s="1"/>
  <c r="E39" i="2" a="1"/>
  <c r="E39" i="2" s="1"/>
  <c r="C40" i="2"/>
  <c r="G41" i="2" a="1"/>
  <c r="G41" i="2" s="1"/>
  <c r="F42" i="2" a="1"/>
  <c r="F42" i="2" s="1"/>
  <c r="E43" i="2" a="1"/>
  <c r="E43" i="2" s="1"/>
  <c r="C44" i="2"/>
  <c r="G45" i="2" a="1"/>
  <c r="G45" i="2" s="1"/>
  <c r="F46" i="2" a="1"/>
  <c r="F46" i="2" s="1"/>
  <c r="E47" i="2" a="1"/>
  <c r="E47" i="2" s="1"/>
  <c r="C48" i="2"/>
  <c r="G49" i="2" a="1"/>
  <c r="G49" i="2" s="1"/>
  <c r="F50" i="2" a="1"/>
  <c r="F50" i="2" s="1"/>
  <c r="E51" i="2" a="1"/>
  <c r="E51" i="2" s="1"/>
  <c r="C52" i="2"/>
  <c r="D48" i="2"/>
  <c r="G34" i="2" a="1"/>
  <c r="G34" i="2" s="1"/>
  <c r="C37" i="2"/>
  <c r="F39" i="2" a="1"/>
  <c r="F39" i="2" s="1"/>
  <c r="E40" i="2" a="1"/>
  <c r="E40" i="2" s="1"/>
  <c r="E44" i="2" a="1"/>
  <c r="E44" i="2" s="1"/>
  <c r="G46" i="2" a="1"/>
  <c r="G46" i="2" s="1"/>
  <c r="C49" i="2"/>
  <c r="G50" i="2" a="1"/>
  <c r="G50" i="2" s="1"/>
  <c r="D36" i="2"/>
  <c r="D40" i="2"/>
  <c r="E36" i="2" a="1"/>
  <c r="E36" i="2" s="1"/>
  <c r="G42" i="2" a="1"/>
  <c r="G42" i="2" s="1"/>
  <c r="C45" i="2"/>
  <c r="F47" i="2" a="1"/>
  <c r="F47" i="2" s="1"/>
  <c r="E25" i="2" a="1"/>
  <c r="E25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9" i="2" a="1"/>
  <c r="F19" i="2" s="1"/>
  <c r="F20" i="2" a="1"/>
  <c r="F20" i="2" s="1"/>
  <c r="F22" i="2" a="1"/>
  <c r="F22" i="2" s="1"/>
  <c r="F18" i="2" a="1"/>
  <c r="F18" i="2" s="1"/>
  <c r="G26" i="2" a="1"/>
  <c r="G26" i="2" s="1"/>
  <c r="E12" i="2" a="1"/>
  <c r="E12" i="2" s="1"/>
  <c r="E13" i="2" a="1"/>
  <c r="E13" i="2" s="1"/>
  <c r="E17" i="2" a="1"/>
  <c r="E17" i="2" s="1"/>
  <c r="E20" i="2" a="1"/>
  <c r="E20" i="2" s="1"/>
  <c r="E24" i="2" a="1"/>
  <c r="E24" i="2" s="1"/>
  <c r="F23" i="2" a="1"/>
  <c r="F23" i="2" s="1"/>
  <c r="F26" i="2" a="1"/>
  <c r="F26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7" i="2" a="1"/>
  <c r="G27" i="2" s="1"/>
  <c r="E10" i="2" a="1"/>
  <c r="E10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F24" i="2" a="1"/>
  <c r="F24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E11" i="2" a="1"/>
  <c r="E11" i="2" s="1"/>
  <c r="E15" i="2" a="1"/>
  <c r="E15" i="2" s="1"/>
  <c r="E18" i="2" a="1"/>
  <c r="E18" i="2" s="1"/>
  <c r="E22" i="2" a="1"/>
  <c r="E22" i="2" s="1"/>
  <c r="E26" i="2" a="1"/>
  <c r="E26" i="2" s="1"/>
  <c r="F21" i="2" a="1"/>
  <c r="F21" i="2" s="1"/>
  <c r="F25" i="2" a="1"/>
  <c r="F25" i="2" s="1"/>
  <c r="F27" i="2" a="1"/>
  <c r="F27" i="2" s="1"/>
  <c r="D11" i="2"/>
  <c r="D19" i="2"/>
  <c r="D27" i="2"/>
  <c r="D28" i="2"/>
  <c r="D12" i="2"/>
  <c r="D20" i="2"/>
  <c r="D13" i="2"/>
  <c r="D21" i="2"/>
  <c r="D10" i="2"/>
  <c r="D14" i="2"/>
  <c r="D22" i="2"/>
  <c r="D18" i="2"/>
  <c r="D15" i="2"/>
  <c r="D23" i="2"/>
  <c r="D25" i="2"/>
  <c r="D16" i="2"/>
  <c r="D24" i="2"/>
  <c r="D17" i="2"/>
  <c r="D26" i="2"/>
  <c r="C10" i="2"/>
  <c r="C18" i="2"/>
  <c r="C26" i="2"/>
  <c r="C11" i="2"/>
  <c r="C19" i="2"/>
  <c r="C27" i="2"/>
  <c r="C12" i="2"/>
  <c r="C20" i="2"/>
  <c r="C28" i="2"/>
  <c r="C13" i="2"/>
  <c r="C21" i="2"/>
  <c r="C14" i="2"/>
  <c r="C22" i="2"/>
  <c r="C15" i="2"/>
  <c r="C23" i="2"/>
  <c r="C25" i="2"/>
  <c r="C16" i="2"/>
  <c r="C24" i="2"/>
  <c r="C17" i="2"/>
  <c r="F30" i="10" a="1"/>
  <c r="F30" i="10" s="1"/>
  <c r="F40" i="10" s="1" a="1"/>
  <c r="F40" i="10" s="1"/>
  <c r="E12" i="10" a="1"/>
  <c r="E12" i="10" s="1"/>
  <c r="E22" i="10" s="1" a="1"/>
  <c r="E22" i="10" s="1"/>
  <c r="G30" i="10" a="1"/>
  <c r="G30" i="10" s="1"/>
  <c r="G40" i="10" s="1" a="1"/>
  <c r="G40" i="10" s="1"/>
  <c r="Q30" i="10" a="1"/>
  <c r="Q30" i="10" s="1"/>
  <c r="Q40" i="10" s="1" a="1"/>
  <c r="Q40" i="10" s="1"/>
  <c r="Q12" i="10" a="1"/>
  <c r="Q12" i="10" s="1"/>
  <c r="Q22" i="10" s="1" a="1"/>
  <c r="Q22" i="10" s="1"/>
  <c r="E30" i="10" a="1"/>
  <c r="E30" i="10" s="1"/>
  <c r="E40" i="10" s="1" a="1"/>
  <c r="E40" i="10" s="1"/>
  <c r="Q36" i="2" a="1"/>
  <c r="Q36" i="2" s="1"/>
  <c r="Q45" i="9" a="1"/>
  <c r="Q45" i="9" s="1"/>
  <c r="Q38" i="9" a="1"/>
  <c r="Q38" i="9" s="1"/>
  <c r="Q35" i="9" a="1"/>
  <c r="Q35" i="9" s="1"/>
  <c r="Q34" i="9" a="1"/>
  <c r="Q34" i="9" s="1"/>
  <c r="Q30" i="9" a="1"/>
  <c r="Q30" i="9" s="1"/>
  <c r="Q32" i="9" a="1"/>
  <c r="Q32" i="9" s="1"/>
  <c r="Q33" i="9" a="1"/>
  <c r="Q33" i="9" s="1"/>
  <c r="Q29" i="9" a="1"/>
  <c r="Q29" i="9" s="1"/>
  <c r="Q37" i="9" a="1"/>
  <c r="Q37" i="9" s="1"/>
  <c r="Q27" i="9" a="1"/>
  <c r="Q27" i="9" s="1"/>
  <c r="Q31" i="9" a="1"/>
  <c r="Q31" i="9" s="1"/>
  <c r="Q28" i="9" a="1"/>
  <c r="Q28" i="9" s="1"/>
  <c r="Q34" i="2" a="1"/>
  <c r="Q34" i="2" s="1"/>
  <c r="Q41" i="2" a="1"/>
  <c r="Q41" i="2" s="1"/>
  <c r="Q48" i="2" a="1"/>
  <c r="Q48" i="2" s="1"/>
  <c r="Q44" i="2" a="1"/>
  <c r="Q44" i="2" s="1"/>
  <c r="Q49" i="2" a="1"/>
  <c r="Q49" i="2" s="1"/>
  <c r="Q42" i="2" a="1"/>
  <c r="Q42" i="2" s="1"/>
  <c r="Q50" i="2" a="1"/>
  <c r="Q50" i="2" s="1"/>
  <c r="Q38" i="2" a="1"/>
  <c r="Q38" i="2" s="1"/>
  <c r="Q37" i="2" a="1"/>
  <c r="Q37" i="2" s="1"/>
  <c r="Q43" i="2" a="1"/>
  <c r="Q43" i="2" s="1"/>
  <c r="Q45" i="2" a="1"/>
  <c r="Q45" i="2" s="1"/>
  <c r="Q39" i="2" a="1"/>
  <c r="Q39" i="2" s="1"/>
  <c r="Q46" i="2" a="1"/>
  <c r="Q46" i="2" s="1"/>
  <c r="Q40" i="2" a="1"/>
  <c r="Q40" i="2" s="1"/>
  <c r="Q47" i="2" a="1"/>
  <c r="Q47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30" i="12" a="1"/>
  <c r="E30" i="12" s="1"/>
  <c r="E19" i="12" a="1"/>
  <c r="E19" i="12" s="1"/>
  <c r="E11" i="12" a="1"/>
  <c r="E11" i="12" s="1"/>
  <c r="E12" i="12" s="1" a="1"/>
  <c r="E12" i="12" s="1"/>
  <c r="Q9" i="15"/>
  <c r="B9" i="2"/>
  <c r="L9" i="2" s="1" a="1"/>
  <c r="L9" i="2" s="1"/>
  <c r="B33" i="2"/>
  <c r="L33" i="2" s="1" a="1"/>
  <c r="L33" i="2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B57" i="2" a="1"/>
  <c r="L58" i="2" l="1" a="1"/>
  <c r="L58" i="2" s="1"/>
  <c r="L62" i="2" a="1"/>
  <c r="L62" i="2" s="1"/>
  <c r="L66" i="2" a="1"/>
  <c r="L66" i="2" s="1"/>
  <c r="L70" i="2" a="1"/>
  <c r="L70" i="2" s="1"/>
  <c r="L74" i="2" a="1"/>
  <c r="L74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64" i="2" a="1"/>
  <c r="L64" i="2" s="1"/>
  <c r="L68" i="2" a="1"/>
  <c r="L68" i="2" s="1"/>
  <c r="L72" i="2" a="1"/>
  <c r="L72" i="2" s="1"/>
  <c r="L60" i="2" a="1"/>
  <c r="L60" i="2" s="1"/>
  <c r="L61" i="2" a="1"/>
  <c r="L61" i="2" s="1"/>
  <c r="L65" i="2" a="1"/>
  <c r="L65" i="2" s="1"/>
  <c r="L69" i="2" a="1"/>
  <c r="L69" i="2" s="1"/>
  <c r="L73" i="2" a="1"/>
  <c r="L73" i="2" s="1"/>
  <c r="L52" i="2" a="1"/>
  <c r="L52" i="2" s="1"/>
  <c r="L28" i="2" a="1"/>
  <c r="L28" i="2" s="1"/>
  <c r="K63" i="2" a="1"/>
  <c r="K63" i="2" s="1"/>
  <c r="K67" i="2" a="1"/>
  <c r="K67" i="2" s="1"/>
  <c r="K71" i="2" a="1"/>
  <c r="K71" i="2" s="1"/>
  <c r="K75" i="2" a="1"/>
  <c r="K75" i="2" s="1"/>
  <c r="K58" i="2" a="1"/>
  <c r="K58" i="2" s="1"/>
  <c r="K59" i="2" a="1"/>
  <c r="K59" i="2" s="1"/>
  <c r="K64" i="2" a="1"/>
  <c r="K64" i="2" s="1"/>
  <c r="K68" i="2" a="1"/>
  <c r="K68" i="2" s="1"/>
  <c r="K72" i="2" a="1"/>
  <c r="K72" i="2" s="1"/>
  <c r="K66" i="2" a="1"/>
  <c r="K66" i="2" s="1"/>
  <c r="K60" i="2" a="1"/>
  <c r="K60" i="2" s="1"/>
  <c r="K70" i="2" a="1"/>
  <c r="K70" i="2" s="1"/>
  <c r="K61" i="2" a="1"/>
  <c r="K61" i="2" s="1"/>
  <c r="K65" i="2" a="1"/>
  <c r="K65" i="2" s="1"/>
  <c r="K69" i="2" a="1"/>
  <c r="K69" i="2" s="1"/>
  <c r="K73" i="2" a="1"/>
  <c r="K73" i="2" s="1"/>
  <c r="K62" i="2" a="1"/>
  <c r="K62" i="2" s="1"/>
  <c r="K74" i="2" a="1"/>
  <c r="K74" i="2" s="1"/>
  <c r="J33" i="2" a="1"/>
  <c r="J33" i="2" s="1"/>
  <c r="J52" i="2" s="1" a="1"/>
  <c r="J52" i="2" s="1"/>
  <c r="K33" i="2" a="1"/>
  <c r="K33" i="2" s="1"/>
  <c r="K52" i="2" s="1" a="1"/>
  <c r="K52" i="2" s="1"/>
  <c r="J9" i="2" a="1"/>
  <c r="J9" i="2" s="1"/>
  <c r="J28" i="2" s="1" a="1"/>
  <c r="J28" i="2" s="1"/>
  <c r="K9" i="2" a="1"/>
  <c r="K9" i="2" s="1"/>
  <c r="K28" i="2" s="1" a="1"/>
  <c r="K28" i="2" s="1"/>
  <c r="Q22" i="9" a="1"/>
  <c r="Q22" i="9" s="1"/>
  <c r="J58" i="2" a="1"/>
  <c r="J58" i="2" s="1"/>
  <c r="J62" i="2" a="1"/>
  <c r="J62" i="2" s="1"/>
  <c r="J66" i="2" a="1"/>
  <c r="J66" i="2" s="1"/>
  <c r="J70" i="2" a="1"/>
  <c r="J70" i="2" s="1"/>
  <c r="J74" i="2" a="1"/>
  <c r="J74" i="2" s="1"/>
  <c r="J73" i="2" a="1"/>
  <c r="J73" i="2" s="1"/>
  <c r="J65" i="2" a="1"/>
  <c r="J65" i="2" s="1"/>
  <c r="J59" i="2" a="1"/>
  <c r="J59" i="2" s="1"/>
  <c r="J63" i="2" a="1"/>
  <c r="J63" i="2" s="1"/>
  <c r="J67" i="2" a="1"/>
  <c r="J67" i="2" s="1"/>
  <c r="J71" i="2" a="1"/>
  <c r="J71" i="2" s="1"/>
  <c r="J75" i="2" a="1"/>
  <c r="J75" i="2" s="1"/>
  <c r="J60" i="2" a="1"/>
  <c r="J60" i="2" s="1"/>
  <c r="J64" i="2" a="1"/>
  <c r="J64" i="2" s="1"/>
  <c r="J68" i="2" a="1"/>
  <c r="J68" i="2" s="1"/>
  <c r="J72" i="2" a="1"/>
  <c r="J72" i="2" s="1"/>
  <c r="J69" i="2" a="1"/>
  <c r="J69" i="2" s="1"/>
  <c r="J61" i="2" a="1"/>
  <c r="J61" i="2" s="1"/>
  <c r="Q58" i="9" a="1"/>
  <c r="Q58" i="9" s="1"/>
  <c r="Q74" i="2" a="1"/>
  <c r="Q74" i="2" s="1"/>
  <c r="Q75" i="2" a="1"/>
  <c r="Q75" i="2" s="1"/>
  <c r="C58" i="2"/>
  <c r="H58" i="2" a="1"/>
  <c r="H58" i="2" s="1"/>
  <c r="F59" i="2" a="1"/>
  <c r="F59" i="2" s="1"/>
  <c r="C60" i="2"/>
  <c r="H60" i="2" a="1"/>
  <c r="H60" i="2" s="1"/>
  <c r="F61" i="2" a="1"/>
  <c r="F61" i="2" s="1"/>
  <c r="C62" i="2"/>
  <c r="H62" i="2" a="1"/>
  <c r="H62" i="2" s="1"/>
  <c r="F63" i="2" a="1"/>
  <c r="F63" i="2" s="1"/>
  <c r="C64" i="2"/>
  <c r="H64" i="2" a="1"/>
  <c r="H64" i="2" s="1"/>
  <c r="F65" i="2" a="1"/>
  <c r="F65" i="2" s="1"/>
  <c r="C66" i="2"/>
  <c r="H66" i="2" a="1"/>
  <c r="H66" i="2" s="1"/>
  <c r="F67" i="2" a="1"/>
  <c r="F67" i="2" s="1"/>
  <c r="C68" i="2"/>
  <c r="H68" i="2" a="1"/>
  <c r="H68" i="2" s="1"/>
  <c r="F69" i="2" a="1"/>
  <c r="F69" i="2" s="1"/>
  <c r="C70" i="2"/>
  <c r="H70" i="2" a="1"/>
  <c r="H70" i="2" s="1"/>
  <c r="F71" i="2" a="1"/>
  <c r="F71" i="2" s="1"/>
  <c r="C72" i="2"/>
  <c r="H72" i="2" a="1"/>
  <c r="H72" i="2" s="1"/>
  <c r="F73" i="2" a="1"/>
  <c r="F73" i="2" s="1"/>
  <c r="C74" i="2"/>
  <c r="H74" i="2" a="1"/>
  <c r="H74" i="2" s="1"/>
  <c r="F75" i="2" a="1"/>
  <c r="F75" i="2" s="1"/>
  <c r="C76" i="2"/>
  <c r="D58" i="2"/>
  <c r="D60" i="2"/>
  <c r="D62" i="2"/>
  <c r="D64" i="2"/>
  <c r="D66" i="2"/>
  <c r="D68" i="2"/>
  <c r="D70" i="2"/>
  <c r="D72" i="2"/>
  <c r="D74" i="2"/>
  <c r="D76" i="2"/>
  <c r="E58" i="2" a="1"/>
  <c r="E58" i="2" s="1"/>
  <c r="I58" i="2" a="1"/>
  <c r="I58" i="2" s="1"/>
  <c r="G59" i="2" a="1"/>
  <c r="G59" i="2" s="1"/>
  <c r="E60" i="2" a="1"/>
  <c r="E60" i="2" s="1"/>
  <c r="I60" i="2" a="1"/>
  <c r="I60" i="2" s="1"/>
  <c r="G61" i="2" a="1"/>
  <c r="G61" i="2" s="1"/>
  <c r="E62" i="2" a="1"/>
  <c r="E62" i="2" s="1"/>
  <c r="I62" i="2" a="1"/>
  <c r="I62" i="2" s="1"/>
  <c r="G63" i="2" a="1"/>
  <c r="G63" i="2" s="1"/>
  <c r="E64" i="2" a="1"/>
  <c r="E64" i="2" s="1"/>
  <c r="I64" i="2" a="1"/>
  <c r="I64" i="2" s="1"/>
  <c r="G65" i="2" a="1"/>
  <c r="G65" i="2" s="1"/>
  <c r="E66" i="2" a="1"/>
  <c r="E66" i="2" s="1"/>
  <c r="I66" i="2" a="1"/>
  <c r="I66" i="2" s="1"/>
  <c r="G67" i="2" a="1"/>
  <c r="G67" i="2" s="1"/>
  <c r="E68" i="2" a="1"/>
  <c r="E68" i="2" s="1"/>
  <c r="I68" i="2" a="1"/>
  <c r="I68" i="2" s="1"/>
  <c r="G69" i="2" a="1"/>
  <c r="G69" i="2" s="1"/>
  <c r="E70" i="2" a="1"/>
  <c r="E70" i="2" s="1"/>
  <c r="I70" i="2" a="1"/>
  <c r="I70" i="2" s="1"/>
  <c r="G71" i="2" a="1"/>
  <c r="G71" i="2" s="1"/>
  <c r="E72" i="2" a="1"/>
  <c r="E72" i="2" s="1"/>
  <c r="I72" i="2" a="1"/>
  <c r="I72" i="2" s="1"/>
  <c r="G73" i="2" a="1"/>
  <c r="G73" i="2" s="1"/>
  <c r="E74" i="2" a="1"/>
  <c r="E74" i="2" s="1"/>
  <c r="I74" i="2" a="1"/>
  <c r="I74" i="2" s="1"/>
  <c r="G75" i="2" a="1"/>
  <c r="G75" i="2" s="1"/>
  <c r="F58" i="2" a="1"/>
  <c r="F58" i="2" s="1"/>
  <c r="C59" i="2"/>
  <c r="H59" i="2" a="1"/>
  <c r="H59" i="2" s="1"/>
  <c r="F60" i="2" a="1"/>
  <c r="F60" i="2" s="1"/>
  <c r="C61" i="2"/>
  <c r="H61" i="2" a="1"/>
  <c r="H61" i="2" s="1"/>
  <c r="F62" i="2" a="1"/>
  <c r="F62" i="2" s="1"/>
  <c r="C63" i="2"/>
  <c r="H63" i="2" a="1"/>
  <c r="H63" i="2" s="1"/>
  <c r="F64" i="2" a="1"/>
  <c r="F64" i="2" s="1"/>
  <c r="C65" i="2"/>
  <c r="H65" i="2" a="1"/>
  <c r="H65" i="2" s="1"/>
  <c r="F66" i="2" a="1"/>
  <c r="F66" i="2" s="1"/>
  <c r="C67" i="2"/>
  <c r="H67" i="2" a="1"/>
  <c r="H67" i="2" s="1"/>
  <c r="F68" i="2" a="1"/>
  <c r="F68" i="2" s="1"/>
  <c r="C69" i="2"/>
  <c r="H69" i="2" a="1"/>
  <c r="H69" i="2" s="1"/>
  <c r="F70" i="2" a="1"/>
  <c r="F70" i="2" s="1"/>
  <c r="C71" i="2"/>
  <c r="H71" i="2" a="1"/>
  <c r="H71" i="2" s="1"/>
  <c r="F72" i="2" a="1"/>
  <c r="F72" i="2" s="1"/>
  <c r="C73" i="2"/>
  <c r="H73" i="2" a="1"/>
  <c r="H73" i="2" s="1"/>
  <c r="F74" i="2" a="1"/>
  <c r="F74" i="2" s="1"/>
  <c r="C75" i="2"/>
  <c r="H75" i="2" a="1"/>
  <c r="H75" i="2" s="1"/>
  <c r="D59" i="2"/>
  <c r="D61" i="2"/>
  <c r="D63" i="2"/>
  <c r="D65" i="2"/>
  <c r="D67" i="2"/>
  <c r="D69" i="2"/>
  <c r="D71" i="2"/>
  <c r="D73" i="2"/>
  <c r="D75" i="2"/>
  <c r="G58" i="2" a="1"/>
  <c r="G58" i="2" s="1"/>
  <c r="E59" i="2" a="1"/>
  <c r="E59" i="2" s="1"/>
  <c r="I59" i="2" a="1"/>
  <c r="I59" i="2" s="1"/>
  <c r="G60" i="2" a="1"/>
  <c r="G60" i="2" s="1"/>
  <c r="E61" i="2" a="1"/>
  <c r="E61" i="2" s="1"/>
  <c r="I61" i="2" a="1"/>
  <c r="I61" i="2" s="1"/>
  <c r="G62" i="2" a="1"/>
  <c r="G62" i="2" s="1"/>
  <c r="E63" i="2" a="1"/>
  <c r="E63" i="2" s="1"/>
  <c r="I63" i="2" a="1"/>
  <c r="I63" i="2" s="1"/>
  <c r="G64" i="2" a="1"/>
  <c r="G64" i="2" s="1"/>
  <c r="E65" i="2" a="1"/>
  <c r="E65" i="2" s="1"/>
  <c r="I65" i="2" a="1"/>
  <c r="I65" i="2" s="1"/>
  <c r="G66" i="2" a="1"/>
  <c r="G66" i="2" s="1"/>
  <c r="E67" i="2" a="1"/>
  <c r="E67" i="2" s="1"/>
  <c r="I67" i="2" a="1"/>
  <c r="I67" i="2" s="1"/>
  <c r="G68" i="2" a="1"/>
  <c r="G68" i="2" s="1"/>
  <c r="E69" i="2" a="1"/>
  <c r="E69" i="2" s="1"/>
  <c r="I69" i="2" a="1"/>
  <c r="I69" i="2" s="1"/>
  <c r="G70" i="2" a="1"/>
  <c r="G70" i="2" s="1"/>
  <c r="E71" i="2" a="1"/>
  <c r="E71" i="2" s="1"/>
  <c r="I71" i="2" a="1"/>
  <c r="I71" i="2" s="1"/>
  <c r="G72" i="2" a="1"/>
  <c r="G72" i="2" s="1"/>
  <c r="E73" i="2" a="1"/>
  <c r="E73" i="2" s="1"/>
  <c r="I73" i="2" a="1"/>
  <c r="I73" i="2" s="1"/>
  <c r="G74" i="2" a="1"/>
  <c r="G74" i="2" s="1"/>
  <c r="E75" i="2" a="1"/>
  <c r="E75" i="2" s="1"/>
  <c r="I75" i="2" a="1"/>
  <c r="I75" i="2" s="1"/>
  <c r="D33" i="2"/>
  <c r="I33" i="2" a="1"/>
  <c r="I33" i="2" s="1"/>
  <c r="I52" i="2" s="1" a="1"/>
  <c r="I52" i="2" s="1"/>
  <c r="D9" i="2"/>
  <c r="I9" i="2" a="1"/>
  <c r="I9" i="2" s="1"/>
  <c r="I28" i="2" s="1" a="1"/>
  <c r="I28" i="2" s="1"/>
  <c r="H33" i="2" a="1"/>
  <c r="H33" i="2" s="1"/>
  <c r="H52" i="2" s="1" a="1"/>
  <c r="H52" i="2" s="1"/>
  <c r="C33" i="2"/>
  <c r="H9" i="2" a="1"/>
  <c r="H9" i="2" s="1"/>
  <c r="H28" i="2" s="1" a="1"/>
  <c r="H28" i="2" s="1"/>
  <c r="C9" i="2"/>
  <c r="F33" i="2" a="1"/>
  <c r="F33" i="2" s="1"/>
  <c r="F52" i="2" s="1" a="1"/>
  <c r="F52" i="2" s="1"/>
  <c r="G33" i="2" a="1"/>
  <c r="G33" i="2" s="1"/>
  <c r="G52" i="2" s="1" a="1"/>
  <c r="G52" i="2" s="1"/>
  <c r="F9" i="2" a="1"/>
  <c r="F9" i="2" s="1"/>
  <c r="F28" i="2" s="1" a="1"/>
  <c r="F28" i="2" s="1"/>
  <c r="G9" i="2" a="1"/>
  <c r="G9" i="2" s="1"/>
  <c r="G28" i="2" s="1" a="1"/>
  <c r="G28" i="2" s="1"/>
  <c r="E9" i="2" a="1"/>
  <c r="E9" i="2" s="1"/>
  <c r="E28" i="2" s="1" a="1"/>
  <c r="E28" i="2" s="1"/>
  <c r="Q58" i="2" a="1"/>
  <c r="Q58" i="2" s="1"/>
  <c r="Q62" i="2" a="1"/>
  <c r="Q62" i="2" s="1"/>
  <c r="Q66" i="2" a="1"/>
  <c r="Q66" i="2" s="1"/>
  <c r="Q70" i="2" a="1"/>
  <c r="Q70" i="2" s="1"/>
  <c r="Q63" i="2" a="1"/>
  <c r="Q63" i="2" s="1"/>
  <c r="Q67" i="2" a="1"/>
  <c r="Q67" i="2" s="1"/>
  <c r="Q71" i="2" a="1"/>
  <c r="Q71" i="2" s="1"/>
  <c r="Q64" i="2" a="1"/>
  <c r="Q64" i="2" s="1"/>
  <c r="Q72" i="2" a="1"/>
  <c r="Q72" i="2" s="1"/>
  <c r="Q68" i="2" a="1"/>
  <c r="Q68" i="2" s="1"/>
  <c r="Q61" i="2" a="1"/>
  <c r="Q61" i="2" s="1"/>
  <c r="Q65" i="2" a="1"/>
  <c r="Q65" i="2" s="1"/>
  <c r="Q69" i="2" a="1"/>
  <c r="Q69" i="2" s="1"/>
  <c r="Q73" i="2" a="1"/>
  <c r="Q73" i="2" s="1"/>
  <c r="Q33" i="2" a="1"/>
  <c r="Q33" i="2" s="1"/>
  <c r="Q9" i="2" a="1"/>
  <c r="Q9" i="2" s="1"/>
  <c r="E33" i="2" a="1"/>
  <c r="E33" i="2" s="1"/>
  <c r="E52" i="2" s="1" a="1"/>
  <c r="E52" i="2" s="1"/>
  <c r="E20" i="12" a="1"/>
  <c r="E20" i="12" s="1"/>
  <c r="E13" i="12" a="1"/>
  <c r="E13" i="12" s="1"/>
  <c r="B57" i="2"/>
  <c r="L57" i="2" s="1" a="1"/>
  <c r="L57" i="2" s="1"/>
  <c r="L76" i="2" l="1" a="1"/>
  <c r="L76" i="2" s="1"/>
  <c r="J57" i="2" a="1"/>
  <c r="J57" i="2" s="1"/>
  <c r="J76" i="2" s="1" a="1"/>
  <c r="J76" i="2" s="1"/>
  <c r="K57" i="2" a="1"/>
  <c r="K57" i="2" s="1"/>
  <c r="K76" i="2" s="1" a="1"/>
  <c r="K76" i="2" s="1"/>
  <c r="C57" i="2"/>
  <c r="D57" i="2"/>
  <c r="H57" i="2" a="1"/>
  <c r="H57" i="2" s="1"/>
  <c r="H76" i="2" s="1" a="1"/>
  <c r="H76" i="2" s="1"/>
  <c r="I57" i="2" a="1"/>
  <c r="I57" i="2" s="1"/>
  <c r="I76" i="2" s="1" a="1"/>
  <c r="I76" i="2" s="1"/>
  <c r="F57" i="2" a="1"/>
  <c r="F57" i="2" s="1"/>
  <c r="F76" i="2" s="1" a="1"/>
  <c r="F76" i="2" s="1"/>
  <c r="G57" i="2" a="1"/>
  <c r="G57" i="2" s="1"/>
  <c r="G76" i="2" s="1" a="1"/>
  <c r="G76" i="2" s="1"/>
  <c r="E57" i="2" a="1"/>
  <c r="E57" i="2" s="1"/>
  <c r="E76" i="2" s="1" a="1"/>
  <c r="E76" i="2" s="1"/>
  <c r="Q35" i="2" a="1"/>
  <c r="Q35" i="2" s="1"/>
  <c r="Q57" i="2" a="1"/>
  <c r="Q57" i="2" s="1"/>
  <c r="Q59" i="2" s="1" a="1"/>
  <c r="Q59" i="2" s="1"/>
  <c r="Q11" i="2" a="1"/>
  <c r="Q11" i="2" s="1"/>
  <c r="Q13" i="12" a="1"/>
  <c r="Q13" i="12" s="1"/>
  <c r="E21" i="12" a="1"/>
  <c r="E21" i="12" s="1"/>
  <c r="Q21" i="12" s="1" a="1"/>
  <c r="Q21" i="12" s="1"/>
  <c r="G30" i="2" a="1"/>
  <c r="G30" i="2" s="1"/>
  <c r="F30" i="2" a="1"/>
  <c r="F30" i="2" s="1"/>
  <c r="I30" i="2" a="1"/>
  <c r="I30" i="2" s="1"/>
  <c r="E30" i="2" a="1"/>
  <c r="E30" i="2" s="1"/>
  <c r="H30" i="2" a="1"/>
  <c r="H30" i="2" s="1"/>
  <c r="D30" i="2" a="1"/>
  <c r="D30" i="2" s="1"/>
  <c r="C30" i="2" a="1"/>
  <c r="C30" i="2" s="1"/>
  <c r="Q60" i="2" l="1" a="1"/>
  <c r="Q60" i="2" s="1"/>
  <c r="Q76" i="2" s="1" a="1"/>
  <c r="Q76" i="2" s="1"/>
  <c r="Q12" i="2" a="1"/>
  <c r="Q12" i="2" s="1"/>
  <c r="Q28" i="2" s="1" a="1"/>
  <c r="Q28" i="2" s="1"/>
  <c r="Q52" i="2" l="1" a="1"/>
  <c r="Q5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<sst xmlns="http://schemas.openxmlformats.org/spreadsheetml/2006/main" count="1774" uniqueCount="195">
  <si>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</si>
  <si>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</si>
  <si>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</si>
  <si>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</si>
  <si>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</si>
  <si>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</si>
  <si>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</si>
  <si>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</si>
  <si>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</si>
  <si>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</si>
  <si>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</si>
  <si>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</si>
  <si>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</si>
  <si>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</si>
  <si>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</si>
  <si>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</si>
  <si>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</si>
  <si>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</si>
  <si>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</si>
  <si>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</si>
  <si>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</si>
  <si>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</si>
  <si>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</si>
  <si>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</si>
  <si>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</si>
  <si>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</si>
  <si>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</si>
  <si>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</si>
  <si>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</si>
  <si>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</si>
  <si>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</si>
  <si>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</si>
  <si>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</si>
  <si>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</si>
  <si>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</si>
  <si>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</si>
  <si>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</si>
  <si>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</si>
  <si>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</si>
  <si>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</si>
  <si>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</si>
  <si>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</si>
  <si>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</si>
  <si>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</si>
  <si>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</si>
  <si>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</si>
  <si>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</si>
  <si>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</si>
  <si>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</si>
  <si>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</si>
  <si>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</si>
  <si>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</si>
  <si>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</si>
  <si>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</si>
  <si>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</si>
  <si>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</si>
  <si>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</si>
  <si>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</si>
  <si>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</si>
  <si>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</si>
  <si>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</si>
  <si>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</si>
  <si>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</si>
  <si>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</si>
  <si>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</si>
  <si>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</si>
  <si>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</si>
  <si>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</si>
  <si>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</si>
  <si>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</si>
  <si>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</si>
  <si>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</si>
  <si>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</si>
  <si>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</si>
  <si>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</si>
  <si>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</si>
  <si>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</si>
  <si>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</si>
  <si>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</si>
  <si>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</si>
  <si>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</si>
  <si>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</si>
  <si>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</si>
  <si>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</si>
  <si>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</si>
  <si>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</si>
  <si>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</si>
  <si>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</si>
  <si>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</si>
  <si>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</si>
  <si>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</si>
  <si>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</si>
  <si>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</si>
  <si>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</si>
  <si>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</si>
  <si>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</si>
  <si>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</si>
  <si>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</si>
  <si>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</si>
  <si>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</si>
  <si>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</si>
  <si>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</si>
  <si>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</si>
  <si>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</si>
  <si>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</si>
  <si>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</si>
  <si>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</si>
  <si>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</si>
  <si>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</si>
  <si>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</si>
  <si>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</si>
  <si>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</si>
  <si>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</si>
  <si>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</si>
  <si>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</si>
  <si>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</si>
  <si>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</si>
  <si>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</si>
  <si>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</si>
  <si>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</si>
  <si>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</si>
  <si>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</si>
  <si>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</si>
  <si>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</si>
  <si>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</si>
  <si>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</si>
  <si>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</si>
  <si>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</si>
  <si>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</si>
  <si>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</si>
  <si>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</si>
  <si>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</si>
  <si>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</si>
  <si>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</si>
  <si>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</si>
  <si>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</si>
  <si>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</si>
  <si>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</si>
  <si>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</si>
  <si>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</si>
  <si>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</si>
  <si>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</si>
  <si>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</si>
  <si>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</si>
  <si>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</si>
  <si>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</si>
  <si>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</si>
  <si>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</si>
  <si>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</si>
  <si>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</si>
  <si>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</si>
  <si>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</si>
  <si>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</si>
  <si>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</si>
  <si>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</si>
  <si>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</si>
  <si>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</si>
  <si>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</si>
  <si>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</si>
  <si>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</si>
  <si>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</si>
  <si>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</si>
  <si>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</si>
  <si>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</si>
  <si>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</si>
  <si>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</si>
  <si>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</si>
  <si>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</si>
  <si>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</si>
  <si>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</si>
  <si>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</si>
  <si>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</si>
  <si>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</si>
  <si>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</si>
  <si>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</si>
  <si>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</si>
  <si>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</si>
  <si>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</si>
  <si>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</si>
  <si>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</si>
  <si>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</si>
  <si>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</si>
  <si>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</si>
  <si>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</si>
  <si>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Only one site monitoring SO</t>
    </r>
    <r>
      <rPr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</si>
  <si>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</si>
  <si>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</si>
  <si>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</si>
  <si>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</si>
  <si>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</si>
  <si>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</si>
  <si>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BV</t>
  </si>
  <si>
    <t>BH11</t>
  </si>
  <si>
    <t>Brighton - Lewes Road, A270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</si>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</sst>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B2002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3" fillId="2" borderId="6" xfId="0" applyFont="1" applyFill="1" applyBorder="1"/>
    <xf numFmtId="0" fontId="4" fillId="3" borderId="1" xfId="0" applyFont="1" applyFill="1" applyBorder="1"/>
    <xf numFmtId="0" fontId="4" fillId="0" borderId="0" xfId="0" applyFont="1"/>
    <xf numFmtId="0" fontId="3" fillId="2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0" fontId="4" fillId="6" borderId="1" xfId="0" applyFont="1" applyFill="1" applyBorder="1"/>
    <xf numFmtId="0" fontId="0" fillId="6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8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7" borderId="0" xfId="0" applyFont="1" applyFill="1"/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164" fontId="0" fillId="0" borderId="1" xfId="0" applyNumberFormat="1" applyBorder="1"/>
    <xf numFmtId="1" fontId="0" fillId="0" borderId="0" xfId="0" applyNumberFormat="1"/>
    <xf numFmtId="165" fontId="0" fillId="7" borderId="1" xfId="0" applyNumberFormat="1" applyFill="1" applyBorder="1"/>
    <xf numFmtId="10" fontId="0" fillId="7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6" fillId="9" borderId="3" xfId="1" applyFont="1" applyFill="1" applyBorder="1" applyAlignment="1">
      <alignment horizontal="center" wrapText="1"/>
    </xf>
    <xf numFmtId="0" fontId="6" fillId="9" borderId="4" xfId="1" applyFont="1" applyFill="1" applyBorder="1" applyAlignment="1">
      <alignment horizontal="center" wrapText="1"/>
    </xf>
    <xf numFmtId="0" fontId="6" fillId="9" borderId="2" xfId="1" applyFont="1" applyFill="1" applyBorder="1" applyAlignment="1">
      <alignment horizontal="center" wrapText="1"/>
    </xf>
    <xf numFmtId="0" fontId="6" fillId="9" borderId="3" xfId="1" applyFont="1" applyFill="1" applyBorder="1" applyAlignment="1">
      <alignment horizontal="center"/>
    </xf>
    <xf numFmtId="0" fontId="6" fillId="9" borderId="4" xfId="1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9" borderId="3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6" fillId="9" borderId="3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0" fillId="0" borderId="1" xfId="0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22.965480910152898</c:v>
                </c:pt>
                <c:pt idx="1">
                  <c:v>21.224903216786899</c:v>
                </c:pt>
                <c:pt idx="2">
                  <c:v>21.8350107328055</c:v>
                </c:pt>
                <c:pt idx="3">
                  <c:v>16.5595193510547</c:v>
                </c:pt>
                <c:pt idx="4">
                  <c:v>17.8804981849594</c:v>
                </c:pt>
                <c:pt idx="5">
                  <c:v>14.2368412032033</c:v>
                </c:pt>
                <c:pt idx="6">
                  <c:v>14.341804487805501</c:v>
                </c:pt>
                <c:pt idx="7">
                  <c:v>13.871384180578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13.510354048103</c:v>
                </c:pt>
                <c:pt idx="1">
                  <c:v>9.4663725941265096</c:v>
                </c:pt>
                <c:pt idx="2">
                  <c:v>11.935039887165001</c:v>
                </c:pt>
                <c:pt idx="3">
                  <c:v>7.8178995763888901</c:v>
                </c:pt>
                <c:pt idx="4">
                  <c:v>10.552534641129</c:v>
                </c:pt>
                <c:pt idx="5">
                  <c:v>6.4485476045138901</c:v>
                </c:pt>
                <c:pt idx="6">
                  <c:v>7.55869532051282</c:v>
                </c:pt>
                <c:pt idx="7">
                  <c:v>7.79510025870474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31.852219398470101</c:v>
                </c:pt>
                <c:pt idx="1">
                  <c:v>28.703193339467202</c:v>
                </c:pt>
                <c:pt idx="2">
                  <c:v>28.096714010324099</c:v>
                </c:pt>
                <c:pt idx="3">
                  <c:v>22.431708270236399</c:v>
                </c:pt>
                <c:pt idx="4">
                  <c:v>27.639218769463199</c:v>
                </c:pt>
                <c:pt idx="5">
                  <c:v>22.390905823598299</c:v>
                </c:pt>
                <c:pt idx="6">
                  <c:v>24.887037189737601</c:v>
                </c:pt>
                <c:pt idx="7">
                  <c:v>22.930099740578701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26.360643838383801</c:v>
                </c:pt>
                <c:pt idx="5">
                  <c:v>28.124683286368001</c:v>
                </c:pt>
                <c:pt idx="6">
                  <c:v>36.173910828846999</c:v>
                </c:pt>
                <c:pt idx="7">
                  <c:v>29.617119694930501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21.710647047558901</c:v>
                </c:pt>
                <c:pt idx="1">
                  <c:v>16.463214805107501</c:v>
                </c:pt>
                <c:pt idx="2">
                  <c:v>14.5776835124271</c:v>
                </c:pt>
                <c:pt idx="3">
                  <c:v>14.196404715252701</c:v>
                </c:pt>
                <c:pt idx="4">
                  <c:v>20.752061629327901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25.665287510249399</c:v>
                </c:pt>
                <c:pt idx="1">
                  <c:v>18.987271905308798</c:v>
                </c:pt>
                <c:pt idx="2">
                  <c:v>19.930017866655401</c:v>
                </c:pt>
                <c:pt idx="3">
                  <c:v>16.626026403472199</c:v>
                </c:pt>
                <c:pt idx="4">
                  <c:v>19.161680815300201</c:v>
                </c:pt>
                <c:pt idx="5">
                  <c:v>17.519092529461101</c:v>
                </c:pt>
                <c:pt idx="6">
                  <c:v>17.802044361345501</c:v>
                </c:pt>
                <c:pt idx="7">
                  <c:v>26.914910283592299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CI5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23.8323595528414</c:v>
                </c:pt>
                <c:pt idx="1">
                  <c:v>18.125631786757701</c:v>
                </c:pt>
                <c:pt idx="2">
                  <c:v>22.657750939984201</c:v>
                </c:pt>
                <c:pt idx="3">
                  <c:v>17.453806426981899</c:v>
                </c:pt>
                <c:pt idx="4">
                  <c:v>19.0113508625337</c:v>
                </c:pt>
                <c:pt idx="5">
                  <c:v>17.242266367292899</c:v>
                </c:pt>
                <c:pt idx="6">
                  <c:v>17.5139894042603</c:v>
                </c:pt>
                <c:pt idx="7">
                  <c:v>14.788191567567599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12.590614086361599</c:v>
                </c:pt>
                <c:pt idx="1">
                  <c:v>7.4809032721755404</c:v>
                </c:pt>
                <c:pt idx="2">
                  <c:v>9.0268382464775705</c:v>
                </c:pt>
                <c:pt idx="3">
                  <c:v>7.48451443897775</c:v>
                </c:pt>
                <c:pt idx="4">
                  <c:v>10.2484742560484</c:v>
                </c:pt>
                <c:pt idx="5">
                  <c:v>6.8465878300699297</c:v>
                </c:pt>
                <c:pt idx="6">
                  <c:v>7.4491603923854504</c:v>
                </c:pt>
                <c:pt idx="7">
                  <c:v>6.1951769680040298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10.719236227376101</c:v>
                </c:pt>
                <c:pt idx="1">
                  <c:v>7.9719990963855398</c:v>
                </c:pt>
                <c:pt idx="2">
                  <c:v>8.0581539898374004</c:v>
                </c:pt>
                <c:pt idx="3">
                  <c:v>5.86747294853964</c:v>
                </c:pt>
                <c:pt idx="4">
                  <c:v>10.5145879374159</c:v>
                </c:pt>
                <c:pt idx="5">
                  <c:v>6.7982540992907801</c:v>
                </c:pt>
                <c:pt idx="6">
                  <c:v>7.6333082368775198</c:v>
                </c:pt>
                <c:pt idx="7">
                  <c:v>7.8554131058495802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21.961834160105401</c:v>
                </c:pt>
                <c:pt idx="1">
                  <c:v>15.0370899396897</c:v>
                </c:pt>
                <c:pt idx="2">
                  <c:v>16.212180317048499</c:v>
                </c:pt>
                <c:pt idx="3">
                  <c:v>13.9396113130564</c:v>
                </c:pt>
                <c:pt idx="4">
                  <c:v>14.8798751127187</c:v>
                </c:pt>
                <c:pt idx="5">
                  <c:v>11.8220781893602</c:v>
                </c:pt>
                <c:pt idx="6">
                  <c:v>12.468223077546</c:v>
                </c:pt>
                <c:pt idx="7">
                  <c:v>12.582588937052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22.472567883128701</c:v>
                </c:pt>
                <c:pt idx="1">
                  <c:v>13.876400804640699</c:v>
                </c:pt>
                <c:pt idx="2">
                  <c:v>16.179926527777798</c:v>
                </c:pt>
                <c:pt idx="3">
                  <c:v>14.340277221448501</c:v>
                </c:pt>
                <c:pt idx="4">
                  <c:v>18.099763218623501</c:v>
                </c:pt>
                <c:pt idx="5">
                  <c:v>14.732373319362001</c:v>
                </c:pt>
                <c:pt idx="6">
                  <c:v>13.5741366090786</c:v>
                </c:pt>
                <c:pt idx="7">
                  <c:v>12.4082292981844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20.428229346631699</c:v>
                </c:pt>
                <c:pt idx="1">
                  <c:v>14.261683982399401</c:v>
                </c:pt>
                <c:pt idx="2">
                  <c:v>20.134810204127401</c:v>
                </c:pt>
                <c:pt idx="3">
                  <c:v>13.9802703362309</c:v>
                </c:pt>
                <c:pt idx="4">
                  <c:v>16.734014524988702</c:v>
                </c:pt>
                <c:pt idx="5">
                  <c:v>16.6939886539352</c:v>
                </c:pt>
                <c:pt idx="6">
                  <c:v>13.9121132600733</c:v>
                </c:pt>
                <c:pt idx="7">
                  <c:v>18.8206982228916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10.086061512920001</c:v>
                </c:pt>
                <c:pt idx="1">
                  <c:v>9.7818470699316507</c:v>
                </c:pt>
                <c:pt idx="2">
                  <c:v>12.5433262830866</c:v>
                </c:pt>
                <c:pt idx="3">
                  <c:v>9.3255519102920701</c:v>
                </c:pt>
                <c:pt idx="4">
                  <c:v>12.4219679100494</c:v>
                </c:pt>
                <c:pt idx="5">
                  <c:v>6.8966389887985597</c:v>
                </c:pt>
                <c:pt idx="6">
                  <c:v>7.7740428768954697</c:v>
                </c:pt>
                <c:pt idx="7">
                  <c:v>5.8854376123476699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6.7215254477611897</c:v>
                </c:pt>
                <c:pt idx="1">
                  <c:v>4.8508015052552604</c:v>
                </c:pt>
                <c:pt idx="2">
                  <c:v>7.5785053319209004</c:v>
                </c:pt>
                <c:pt idx="3">
                  <c:v>5.6429329068150196</c:v>
                </c:pt>
                <c:pt idx="4">
                  <c:v>6.1818730982503398</c:v>
                </c:pt>
                <c:pt idx="5">
                  <c:v>4.3328278602225296</c:v>
                </c:pt>
                <c:pt idx="6">
                  <c:v>4.0503377491258696</c:v>
                </c:pt>
                <c:pt idx="7">
                  <c:v>3.4547782469260602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17.376820611469501</c:v>
                </c:pt>
                <c:pt idx="1">
                  <c:v>15.189573851772</c:v>
                </c:pt>
                <c:pt idx="2">
                  <c:v>16.309120254710599</c:v>
                </c:pt>
                <c:pt idx="3">
                  <c:v>11.7408296751275</c:v>
                </c:pt>
                <c:pt idx="4">
                  <c:v>13.0321755769489</c:v>
                </c:pt>
                <c:pt idx="5">
                  <c:v>10.5123359610525</c:v>
                </c:pt>
                <c:pt idx="6">
                  <c:v>9.6088860004032295</c:v>
                </c:pt>
                <c:pt idx="7">
                  <c:v>9.0891895199966406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20.5501262916667</c:v>
                </c:pt>
                <c:pt idx="1">
                  <c:v>11.330342548391</c:v>
                </c:pt>
                <c:pt idx="2">
                  <c:v>11.1495460141543</c:v>
                </c:pt>
                <c:pt idx="3">
                  <c:v>9.0786781761025992</c:v>
                </c:pt>
                <c:pt idx="4">
                  <c:v>13.0032279512769</c:v>
                </c:pt>
                <c:pt idx="5">
                  <c:v>7.7297379775753603</c:v>
                </c:pt>
                <c:pt idx="6">
                  <c:v>8.4634194663976992</c:v>
                </c:pt>
                <c:pt idx="7">
                  <c:v>7.4609389744993697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27.600736068027199</c:v>
                </c:pt>
                <c:pt idx="1">
                  <c:v>27.216540046176</c:v>
                </c:pt>
                <c:pt idx="2">
                  <c:v>27.018811114989902</c:v>
                </c:pt>
                <c:pt idx="3">
                  <c:v>18.534661779554899</c:v>
                </c:pt>
                <c:pt idx="4">
                  <c:v>17.024197759433999</c:v>
                </c:pt>
                <c:pt idx="5">
                  <c:v>17.5821848248607</c:v>
                </c:pt>
                <c:pt idx="6">
                  <c:v>14.696643586647699</c:v>
                </c:pt>
                <c:pt idx="7">
                  <c:v>16.466916870967701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21.236421846533201</c:v>
                </c:pt>
                <c:pt idx="1">
                  <c:v>15.5150676493056</c:v>
                </c:pt>
                <c:pt idx="2">
                  <c:v>20.952506443733199</c:v>
                </c:pt>
                <c:pt idx="3">
                  <c:v>15.6814849128366</c:v>
                </c:pt>
                <c:pt idx="4">
                  <c:v>20.274541481132101</c:v>
                </c:pt>
                <c:pt idx="5">
                  <c:v>16.1497573381052</c:v>
                </c:pt>
                <c:pt idx="6">
                  <c:v>16.445787200011299</c:v>
                </c:pt>
                <c:pt idx="7">
                  <c:v>14.351396666520699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275555204028053E-2"/>
          <c:h val="0.58964439180983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11.351261213592201</c:v>
                </c:pt>
                <c:pt idx="5">
                  <c:v>14.087712648415</c:v>
                </c:pt>
                <c:pt idx="6">
                  <c:v>12.487899683853501</c:v>
                </c:pt>
                <c:pt idx="7">
                  <c:v>15.0632785459534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18.361390255720099</c:v>
                </c:pt>
                <c:pt idx="1">
                  <c:v>17.361018094043899</c:v>
                </c:pt>
                <c:pt idx="2">
                  <c:v>20.185685215633399</c:v>
                </c:pt>
                <c:pt idx="3">
                  <c:v>16.163668475894202</c:v>
                </c:pt>
                <c:pt idx="4">
                  <c:v>17.874397620967699</c:v>
                </c:pt>
                <c:pt idx="5">
                  <c:v>14.0765537202797</c:v>
                </c:pt>
                <c:pt idx="6">
                  <c:v>10.978652387096799</c:v>
                </c:pt>
                <c:pt idx="7">
                  <c:v>13.164253349359001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13.5493934778226</c:v>
                </c:pt>
                <c:pt idx="1">
                  <c:v>11.1640564769452</c:v>
                </c:pt>
                <c:pt idx="2">
                  <c:v>11.906911927994599</c:v>
                </c:pt>
                <c:pt idx="3">
                  <c:v>9.0522332534722203</c:v>
                </c:pt>
                <c:pt idx="4">
                  <c:v>12.191029788021501</c:v>
                </c:pt>
                <c:pt idx="5">
                  <c:v>10.0490915173611</c:v>
                </c:pt>
                <c:pt idx="6">
                  <c:v>8.9931460416666695</c:v>
                </c:pt>
                <c:pt idx="7">
                  <c:v>10.3443938163408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12.625484988677499</c:v>
                </c:pt>
                <c:pt idx="1">
                  <c:v>10.985119563612299</c:v>
                </c:pt>
                <c:pt idx="2">
                  <c:v>11.238961281965</c:v>
                </c:pt>
                <c:pt idx="3">
                  <c:v>9.0020038351877592</c:v>
                </c:pt>
                <c:pt idx="4">
                  <c:v>10.998582152310499</c:v>
                </c:pt>
                <c:pt idx="5">
                  <c:v>9.3351476866017595</c:v>
                </c:pt>
                <c:pt idx="6">
                  <c:v>8.5743016377716099</c:v>
                </c:pt>
                <c:pt idx="7">
                  <c:v>10.4121555589431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21.2250654036987</c:v>
                </c:pt>
                <c:pt idx="1">
                  <c:v>20.5342234848485</c:v>
                </c:pt>
                <c:pt idx="2">
                  <c:v>23.5666117092867</c:v>
                </c:pt>
                <c:pt idx="3">
                  <c:v>18.461101439182901</c:v>
                </c:pt>
                <c:pt idx="4">
                  <c:v>17.109366260712701</c:v>
                </c:pt>
                <c:pt idx="5">
                  <c:v>20.103015151515201</c:v>
                </c:pt>
                <c:pt idx="6">
                  <c:v>18.866017025089601</c:v>
                </c:pt>
                <c:pt idx="7">
                  <c:v>21.881448630137001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19.613262766990299</c:v>
                </c:pt>
                <c:pt idx="1">
                  <c:v>16.361325749271099</c:v>
                </c:pt>
                <c:pt idx="2">
                  <c:v>16.786731347297302</c:v>
                </c:pt>
                <c:pt idx="3">
                  <c:v>14.330179027816399</c:v>
                </c:pt>
                <c:pt idx="4">
                  <c:v>16.4879040216981</c:v>
                </c:pt>
                <c:pt idx="5">
                  <c:v>13.9329932</c:v>
                </c:pt>
                <c:pt idx="6">
                  <c:v>12.0446532058111</c:v>
                </c:pt>
                <c:pt idx="7">
                  <c:v>14.726361166355099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21.098310994413342</c:v>
                </c:pt>
                <c:pt idx="1">
                  <c:v>15.348947892332706</c:v>
                </c:pt>
                <c:pt idx="2">
                  <c:v>17.780041006729466</c:v>
                </c:pt>
                <c:pt idx="3">
                  <c:v>13.100692039051587</c:v>
                </c:pt>
                <c:pt idx="4">
                  <c:v>16.031835659321999</c:v>
                </c:pt>
                <c:pt idx="5">
                  <c:v>13.0737883857939</c:v>
                </c:pt>
                <c:pt idx="6">
                  <c:v>12.966429296496001</c:v>
                </c:pt>
                <c:pt idx="7">
                  <c:v>14.877665296496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18.1729998958333</c:v>
                </c:pt>
                <c:pt idx="1">
                  <c:v>11.661021102729899</c:v>
                </c:pt>
                <c:pt idx="2">
                  <c:v>14.3258115376851</c:v>
                </c:pt>
                <c:pt idx="3">
                  <c:v>10.064133216522199</c:v>
                </c:pt>
                <c:pt idx="4">
                  <c:v>12.8089608602151</c:v>
                </c:pt>
                <c:pt idx="5">
                  <c:v>10.1677484236111</c:v>
                </c:pt>
                <c:pt idx="6">
                  <c:v>9.2397514004941605</c:v>
                </c:pt>
                <c:pt idx="7">
                  <c:v>11.049001314964199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13.1779812373737</c:v>
                </c:pt>
                <c:pt idx="1">
                  <c:v>8.2327312202380991</c:v>
                </c:pt>
                <c:pt idx="2">
                  <c:v>13.731988230148</c:v>
                </c:pt>
                <c:pt idx="3">
                  <c:v>10.3976507048611</c:v>
                </c:pt>
                <c:pt idx="4">
                  <c:v>14.7067233559871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24.656210990502</c:v>
                </c:pt>
                <c:pt idx="1">
                  <c:v>17.3700881642512</c:v>
                </c:pt>
                <c:pt idx="2">
                  <c:v>16.126984073575599</c:v>
                </c:pt>
                <c:pt idx="3">
                  <c:v>13.9182985143918</c:v>
                </c:pt>
                <c:pt idx="4">
                  <c:v>16.293858939802298</c:v>
                </c:pt>
                <c:pt idx="5">
                  <c:v>16.672891203703699</c:v>
                </c:pt>
                <c:pt idx="6">
                  <c:v>14.361320754716999</c:v>
                </c:pt>
                <c:pt idx="7">
                  <c:v>15.4789441416894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16.618552552560601</c:v>
                </c:pt>
                <c:pt idx="1">
                  <c:v>12.606715984127</c:v>
                </c:pt>
                <c:pt idx="2">
                  <c:v>14.385247662011199</c:v>
                </c:pt>
                <c:pt idx="3">
                  <c:v>11.028310261838399</c:v>
                </c:pt>
                <c:pt idx="4">
                  <c:v>13.489350202957</c:v>
                </c:pt>
                <c:pt idx="5">
                  <c:v>13.1790342548077</c:v>
                </c:pt>
                <c:pt idx="6">
                  <c:v>11.283220559065899</c:v>
                </c:pt>
                <c:pt idx="7">
                  <c:v>13.115962745625801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17.1093326603858</c:v>
                </c:pt>
                <c:pt idx="1">
                  <c:v>13.8292636494253</c:v>
                </c:pt>
                <c:pt idx="2">
                  <c:v>17.560468328841001</c:v>
                </c:pt>
                <c:pt idx="3">
                  <c:v>13.859444444444399</c:v>
                </c:pt>
                <c:pt idx="4">
                  <c:v>14.6749091520861</c:v>
                </c:pt>
                <c:pt idx="5">
                  <c:v>16.687170138888899</c:v>
                </c:pt>
                <c:pt idx="6">
                  <c:v>15.3148292902066</c:v>
                </c:pt>
                <c:pt idx="7">
                  <c:v>17.530138888888899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12250346317311E-2"/>
          <c:h val="0.541508895866966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9.5300546448087395</c:v>
                </c:pt>
                <c:pt idx="1">
                  <c:v>7.6253602305475496</c:v>
                </c:pt>
                <c:pt idx="2">
                  <c:v>9.3859649122807003</c:v>
                </c:pt>
                <c:pt idx="3">
                  <c:v>6.1599443671766299</c:v>
                </c:pt>
                <c:pt idx="4">
                  <c:v>9.9770580296896103</c:v>
                </c:pt>
                <c:pt idx="5">
                  <c:v>7.2392211404728801</c:v>
                </c:pt>
                <c:pt idx="6">
                  <c:v>6.2870619946091599</c:v>
                </c:pt>
                <c:pt idx="7">
                  <c:v>7.40780619111709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11.514824797843699</c:v>
                </c:pt>
                <c:pt idx="1">
                  <c:v>8.6376554174067497</c:v>
                </c:pt>
                <c:pt idx="2">
                  <c:v>10.1039136302294</c:v>
                </c:pt>
                <c:pt idx="3">
                  <c:v>7.2688022284122598</c:v>
                </c:pt>
                <c:pt idx="4">
                  <c:v>9.00807537012113</c:v>
                </c:pt>
                <c:pt idx="5">
                  <c:v>7.1432545201669004</c:v>
                </c:pt>
                <c:pt idx="6">
                  <c:v>5.7944055944055899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9.4219380787348594</c:v>
                </c:pt>
                <c:pt idx="1">
                  <c:v>9.1212948525179893</c:v>
                </c:pt>
                <c:pt idx="2">
                  <c:v>8.6118261893530992</c:v>
                </c:pt>
                <c:pt idx="3">
                  <c:v>7.6045833923611097</c:v>
                </c:pt>
                <c:pt idx="4">
                  <c:v>8.7500224876626298</c:v>
                </c:pt>
                <c:pt idx="5">
                  <c:v>8.4142791226240092</c:v>
                </c:pt>
                <c:pt idx="6">
                  <c:v>7.93518396590399</c:v>
                </c:pt>
                <c:pt idx="7">
                  <c:v>8.7956765703405004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5.58910796116505</c:v>
                </c:pt>
                <c:pt idx="5">
                  <c:v>8.2950925432276694</c:v>
                </c:pt>
                <c:pt idx="6">
                  <c:v>6.67855821359184</c:v>
                </c:pt>
                <c:pt idx="7">
                  <c:v>8.5346467105624093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8.1145137323232301</c:v>
                </c:pt>
                <c:pt idx="1">
                  <c:v>4.8906075238095204</c:v>
                </c:pt>
                <c:pt idx="2">
                  <c:v>9.0511394576043092</c:v>
                </c:pt>
                <c:pt idx="3">
                  <c:v>5.08295631944444</c:v>
                </c:pt>
                <c:pt idx="4">
                  <c:v>9.5474633398058195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12.555458282208578</c:v>
                </c:pt>
                <c:pt idx="1">
                  <c:v>8.915866171003719</c:v>
                </c:pt>
                <c:pt idx="2">
                  <c:v>12.284393685756232</c:v>
                </c:pt>
                <c:pt idx="3">
                  <c:v>6.0962988523012598</c:v>
                </c:pt>
                <c:pt idx="4">
                  <c:v>10.196690360222499</c:v>
                </c:pt>
                <c:pt idx="5">
                  <c:v>7.1623310516713099</c:v>
                </c:pt>
                <c:pt idx="6">
                  <c:v>6.6841652681940698</c:v>
                </c:pt>
                <c:pt idx="7">
                  <c:v>7.5162177654986504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8.7213528518145207</c:v>
                </c:pt>
                <c:pt idx="1">
                  <c:v>6.2440854650576396</c:v>
                </c:pt>
                <c:pt idx="2">
                  <c:v>8.0172082227456301</c:v>
                </c:pt>
                <c:pt idx="3">
                  <c:v>5.2630138149305603</c:v>
                </c:pt>
                <c:pt idx="4">
                  <c:v>8.4385850810901708</c:v>
                </c:pt>
                <c:pt idx="5">
                  <c:v>6.16073308055556</c:v>
                </c:pt>
                <c:pt idx="6">
                  <c:v>5.1470710544354796</c:v>
                </c:pt>
                <c:pt idx="7">
                  <c:v>6.1357205945065196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1"/>
          <c:order val="7"/>
          <c:tx>
            <c:strRef>
              <c:f>'Monthly Review PM25'!$B$17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13.218328840970401</c:v>
                </c:pt>
                <c:pt idx="1">
                  <c:v>10.2546762589928</c:v>
                </c:pt>
                <c:pt idx="2">
                  <c:v>12.1318977119785</c:v>
                </c:pt>
                <c:pt idx="3">
                  <c:v>8.4306569343065707</c:v>
                </c:pt>
                <c:pt idx="4">
                  <c:v>11.946004319654399</c:v>
                </c:pt>
                <c:pt idx="5">
                  <c:v>6.3177570093457902</c:v>
                </c:pt>
                <c:pt idx="6">
                  <c:v>2.91875923190547</c:v>
                </c:pt>
                <c:pt idx="7">
                  <c:v>6.0945205479452103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8"/>
          <c:tx>
            <c:strRef>
              <c:f>'Monthly Review PM25'!$B$16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10.8585917463038</c:v>
                </c:pt>
                <c:pt idx="1">
                  <c:v>6.32713598383621</c:v>
                </c:pt>
                <c:pt idx="2">
                  <c:v>9.0984041103633899</c:v>
                </c:pt>
                <c:pt idx="3">
                  <c:v>5.4993507618015398</c:v>
                </c:pt>
                <c:pt idx="4">
                  <c:v>8.0367380971102094</c:v>
                </c:pt>
                <c:pt idx="5">
                  <c:v>5.72725652800926</c:v>
                </c:pt>
                <c:pt idx="6">
                  <c:v>4.5954441025381803</c:v>
                </c:pt>
                <c:pt idx="7">
                  <c:v>6.1686981069668496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9"/>
          <c:tx>
            <c:strRef>
              <c:f>'Monthly Review PM25'!$B$18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8.1358206856884099</c:v>
                </c:pt>
                <c:pt idx="1">
                  <c:v>6.1052680125060101</c:v>
                </c:pt>
                <c:pt idx="2">
                  <c:v>7.6315063021534302</c:v>
                </c:pt>
                <c:pt idx="3">
                  <c:v>5.3039842050301296</c:v>
                </c:pt>
                <c:pt idx="4">
                  <c:v>7.5008607773665297</c:v>
                </c:pt>
                <c:pt idx="5">
                  <c:v>5.7484877527816396</c:v>
                </c:pt>
                <c:pt idx="6">
                  <c:v>4.6280762816689798</c:v>
                </c:pt>
                <c:pt idx="7">
                  <c:v>6.2088585309394801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0"/>
          <c:tx>
            <c:strRef>
              <c:f>'Monthly Review PM25'!$B$19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PM25'!$E$19:$F$19</c:f>
              <c:numCache>
                <c:formatCode>0.0</c:formatCode>
                <c:ptCount val="2"/>
                <c:pt idx="0">
                  <c:v>9.05844804973046</c:v>
                </c:pt>
                <c:pt idx="1">
                  <c:v>5.7733280431457397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1"/>
          <c:tx>
            <c:strRef>
              <c:f>'Monthly Review PM25'!$B$20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PM25'!$E$20:$G$20</c:f>
              <c:numCache>
                <c:formatCode>0.0</c:formatCode>
                <c:ptCount val="3"/>
                <c:pt idx="0">
                  <c:v>9.05844804973046</c:v>
                </c:pt>
                <c:pt idx="1">
                  <c:v>7.1700788200590004</c:v>
                </c:pt>
                <c:pt idx="2">
                  <c:v>8.7831704270270308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2"/>
          <c:tx>
            <c:strRef>
              <c:f>'Monthly Review PM25'!$B$21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12.1257575757576</c:v>
                </c:pt>
                <c:pt idx="1">
                  <c:v>10.171521035598699</c:v>
                </c:pt>
                <c:pt idx="2">
                  <c:v>11.785714285714301</c:v>
                </c:pt>
                <c:pt idx="3">
                  <c:v>8.8758716875871695</c:v>
                </c:pt>
                <c:pt idx="4">
                  <c:v>10.869095816464201</c:v>
                </c:pt>
                <c:pt idx="5">
                  <c:v>8.9888579387186596</c:v>
                </c:pt>
                <c:pt idx="6">
                  <c:v>7.55382436260623</c:v>
                </c:pt>
                <c:pt idx="7">
                  <c:v>8.6576086956521703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66272281507689E-2"/>
          <c:h val="0.57248486922452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47.308926791216201</c:v>
                </c:pt>
                <c:pt idx="1">
                  <c:v>54.7630866170677</c:v>
                </c:pt>
                <c:pt idx="2">
                  <c:v>51.904426249656296</c:v>
                </c:pt>
                <c:pt idx="3">
                  <c:v>65.230782574616498</c:v>
                </c:pt>
                <c:pt idx="4">
                  <c:v>59.001266440780597</c:v>
                </c:pt>
                <c:pt idx="5">
                  <c:v>59.911671356481499</c:v>
                </c:pt>
                <c:pt idx="6">
                  <c:v>50.794804023391798</c:v>
                </c:pt>
                <c:pt idx="7">
                  <c:v>52.410444799758501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56.6585349462366</c:v>
                </c:pt>
                <c:pt idx="1">
                  <c:v>63.251388888888897</c:v>
                </c:pt>
                <c:pt idx="2">
                  <c:v>64.126469268730403</c:v>
                </c:pt>
                <c:pt idx="3">
                  <c:v>73.365206305053306</c:v>
                </c:pt>
                <c:pt idx="4">
                  <c:v>66.005622759856607</c:v>
                </c:pt>
                <c:pt idx="5">
                  <c:v>67.571061243571805</c:v>
                </c:pt>
                <c:pt idx="6">
                  <c:v>58.818570788530501</c:v>
                </c:pt>
                <c:pt idx="7">
                  <c:v>63.279537286612801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68.391890681003602</c:v>
                </c:pt>
                <c:pt idx="1">
                  <c:v>73.530255255255298</c:v>
                </c:pt>
                <c:pt idx="2">
                  <c:v>71.695625841184395</c:v>
                </c:pt>
                <c:pt idx="3">
                  <c:v>80.372678737233102</c:v>
                </c:pt>
                <c:pt idx="4">
                  <c:v>70.118257168458797</c:v>
                </c:pt>
                <c:pt idx="5">
                  <c:v>71.392800925925897</c:v>
                </c:pt>
                <c:pt idx="6">
                  <c:v>61.741139524450404</c:v>
                </c:pt>
                <c:pt idx="7">
                  <c:v>67.787728026533998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1.42086126115971</c:v>
                </c:pt>
                <c:pt idx="1">
                  <c:v>1.4093613215835901</c:v>
                </c:pt>
                <c:pt idx="2">
                  <c:v>2.1191947856657598</c:v>
                </c:pt>
                <c:pt idx="3">
                  <c:v>1.51352850260344</c:v>
                </c:pt>
                <c:pt idx="4">
                  <c:v>1.3646546905241901</c:v>
                </c:pt>
                <c:pt idx="5">
                  <c:v>1.38247950184888</c:v>
                </c:pt>
                <c:pt idx="6">
                  <c:v>1.04130336560542</c:v>
                </c:pt>
                <c:pt idx="7">
                  <c:v>0.72576090561332396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1</xdr:row>
      <xdr:rowOff>76200</xdr:rowOff>
    </xdr:from>
    <xdr:to>
      <xdr:col>3</xdr:col>
      <xdr:colOff>406400</xdr:colOff>
      <xdr:row>10</xdr:row>
      <xdr:rowOff>38100</xdr:rowOff>
    </xdr:to>
    <xdr:pic>
      <xdr:nvPicPr>
        <xdr:cNvPr id="2" name="Picture 1" descr="bureau-veritas-logo colour">
          <a:extLst>
            <a:ext uri="{FF2B5EF4-FFF2-40B4-BE49-F238E27FC236}">
              <a16:creationId xmlns:a16="http://schemas.microsoft.com/office/drawing/2014/main" id="{B4930D4B-3BAF-452E-979F-C622A75B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254000"/>
          <a:ext cx="15748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30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24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22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17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1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zoomScale="85" zoomScaleNormal="85" workbookViewId="0">
      <selection activeCell="G24" sqref="G24:H24"/>
    </sheetView>
  </sheetViews>
  <sheetFormatPr defaultColWidth="10.54296875" defaultRowHeight="14" x14ac:dyDescent="0.3"/>
  <cols>
    <col min="1" max="16384" width="10.54296875" style="27"/>
  </cols>
  <sheetData>
    <row r="3" spans="5:14" x14ac:dyDescent="0.3">
      <c r="E3" s="51" t="s">
        <v>0</v>
      </c>
      <c r="F3" s="52"/>
      <c r="G3" s="52"/>
      <c r="H3" s="52"/>
      <c r="I3" s="52"/>
      <c r="J3" s="52"/>
      <c r="K3" s="52"/>
      <c r="L3" s="52"/>
      <c r="M3" s="52"/>
      <c r="N3" s="53"/>
    </row>
    <row r="4" spans="5:14" x14ac:dyDescent="0.3">
      <c r="E4" s="28"/>
      <c r="N4" s="29"/>
    </row>
    <row r="5" spans="5:14" x14ac:dyDescent="0.3">
      <c r="E5" s="28"/>
      <c r="N5" s="29"/>
    </row>
    <row r="6" spans="5:14" x14ac:dyDescent="0.3">
      <c r="E6" s="54" t="s">
        <v>1</v>
      </c>
      <c r="F6" s="55"/>
      <c r="G6" s="55"/>
      <c r="H6" s="55"/>
      <c r="I6" s="55"/>
      <c r="J6" s="55"/>
      <c r="K6" s="55"/>
      <c r="L6" s="55"/>
      <c r="M6" s="55"/>
      <c r="N6" s="56"/>
    </row>
    <row r="7" spans="5:14" x14ac:dyDescent="0.3">
      <c r="E7" s="57" t="s">
        <v>2</v>
      </c>
      <c r="F7" s="58"/>
      <c r="G7" s="58"/>
      <c r="H7" s="59"/>
      <c r="I7" s="60" t="s">
        <v>3</v>
      </c>
      <c r="J7" s="61"/>
      <c r="K7" s="61"/>
      <c r="L7" s="61"/>
      <c r="M7" s="61"/>
      <c r="N7" s="62"/>
    </row>
    <row r="8" spans="5:14" x14ac:dyDescent="0.3">
      <c r="E8" s="57" t="s">
        <v>4</v>
      </c>
      <c r="F8" s="58"/>
      <c r="G8" s="58"/>
      <c r="H8" s="59"/>
      <c r="I8" s="60" t="s">
        <v>5</v>
      </c>
      <c r="J8" s="61"/>
      <c r="K8" s="61"/>
      <c r="L8" s="61"/>
      <c r="M8" s="61"/>
      <c r="N8" s="62"/>
    </row>
    <row r="9" spans="5:14" x14ac:dyDescent="0.3">
      <c r="E9" s="57" t="s">
        <v>6</v>
      </c>
      <c r="F9" s="58"/>
      <c r="G9" s="58"/>
      <c r="H9" s="59"/>
      <c r="I9" s="60" t="s">
        <v>7</v>
      </c>
      <c r="J9" s="61"/>
      <c r="K9" s="61"/>
      <c r="L9" s="61"/>
      <c r="M9" s="61"/>
      <c r="N9" s="62"/>
    </row>
    <row r="10" spans="5:14" x14ac:dyDescent="0.3">
      <c r="E10" s="28"/>
      <c r="N10" s="29"/>
    </row>
    <row r="11" spans="5:14" x14ac:dyDescent="0.3">
      <c r="E11" s="28"/>
      <c r="N11" s="29"/>
    </row>
    <row r="12" spans="5:14" x14ac:dyDescent="0.3">
      <c r="E12" s="63" t="s">
        <v>8</v>
      </c>
      <c r="F12" s="64"/>
      <c r="G12" s="64"/>
      <c r="H12" s="64"/>
      <c r="I12" s="64"/>
      <c r="J12" s="64"/>
      <c r="K12" s="64"/>
      <c r="L12" s="64"/>
      <c r="M12" s="64"/>
      <c r="N12" s="65"/>
    </row>
    <row r="13" spans="5:14" x14ac:dyDescent="0.3">
      <c r="E13" s="66" t="s">
        <v>9</v>
      </c>
      <c r="F13" s="67"/>
      <c r="G13" s="68" t="s">
        <v>10</v>
      </c>
      <c r="H13" s="69"/>
      <c r="I13" s="69"/>
      <c r="J13" s="70"/>
      <c r="K13" s="68"/>
      <c r="L13" s="69"/>
      <c r="M13" s="69"/>
      <c r="N13" s="70"/>
    </row>
    <row r="14" spans="5:14" x14ac:dyDescent="0.3">
      <c r="E14" s="66" t="s">
        <v>11</v>
      </c>
      <c r="F14" s="67"/>
      <c r="G14" s="68" t="s">
        <v>12</v>
      </c>
      <c r="H14" s="69"/>
      <c r="I14" s="69"/>
      <c r="J14" s="70"/>
      <c r="K14" s="68"/>
      <c r="L14" s="69"/>
      <c r="M14" s="69"/>
      <c r="N14" s="70"/>
    </row>
    <row r="15" spans="5:14" x14ac:dyDescent="0.3">
      <c r="E15" s="66" t="s">
        <v>13</v>
      </c>
      <c r="F15" s="67"/>
      <c r="G15" s="68" t="s">
        <v>14</v>
      </c>
      <c r="H15" s="69"/>
      <c r="I15" s="69"/>
      <c r="J15" s="70"/>
      <c r="K15" s="68"/>
      <c r="L15" s="69"/>
      <c r="M15" s="69"/>
      <c r="N15" s="70"/>
    </row>
    <row r="16" spans="5:14" x14ac:dyDescent="0.3">
      <c r="E16" s="66" t="s">
        <v>15</v>
      </c>
      <c r="F16" s="67"/>
      <c r="G16" s="71" t="s">
        <v>16</v>
      </c>
      <c r="H16" s="72"/>
      <c r="I16" s="72"/>
      <c r="J16" s="73"/>
      <c r="K16" s="71"/>
      <c r="L16" s="72"/>
      <c r="M16" s="72"/>
      <c r="N16" s="73"/>
    </row>
    <row r="17" spans="5:14" x14ac:dyDescent="0.3">
      <c r="E17" s="66" t="s">
        <v>17</v>
      </c>
      <c r="F17" s="67"/>
      <c r="G17" s="68" t="s">
        <v>18</v>
      </c>
      <c r="H17" s="69"/>
      <c r="I17" s="69"/>
      <c r="J17" s="70"/>
      <c r="K17" s="68"/>
      <c r="L17" s="69"/>
      <c r="M17" s="69"/>
      <c r="N17" s="70"/>
    </row>
    <row r="18" spans="5:14" ht="14.5" x14ac:dyDescent="0.3">
      <c r="E18" s="66" t="s">
        <v>19</v>
      </c>
      <c r="F18" s="67"/>
      <c r="G18" s="74" t="s">
        <v>20</v>
      </c>
      <c r="H18" s="75"/>
      <c r="I18" s="75"/>
      <c r="J18" s="76"/>
      <c r="K18" s="77"/>
      <c r="L18" s="78"/>
      <c r="M18" s="78"/>
      <c r="N18" s="79"/>
    </row>
    <row r="19" spans="5:14" x14ac:dyDescent="0.3">
      <c r="E19" s="66" t="s">
        <v>21</v>
      </c>
      <c r="F19" s="67"/>
      <c r="G19" s="80" t="s">
        <v>22</v>
      </c>
      <c r="H19" s="75"/>
      <c r="I19" s="75"/>
      <c r="J19" s="76"/>
      <c r="K19" s="77"/>
      <c r="L19" s="78"/>
      <c r="M19" s="78"/>
      <c r="N19" s="79"/>
    </row>
    <row r="20" spans="5:14" x14ac:dyDescent="0.3">
      <c r="E20" s="28"/>
      <c r="N20" s="29"/>
    </row>
    <row r="21" spans="5:14" x14ac:dyDescent="0.3">
      <c r="E21" s="28"/>
      <c r="N21" s="29"/>
    </row>
    <row r="22" spans="5:14" x14ac:dyDescent="0.3">
      <c r="E22" s="81" t="s">
        <v>23</v>
      </c>
      <c r="F22" s="82"/>
      <c r="G22" s="82"/>
      <c r="H22" s="82"/>
      <c r="I22" s="82"/>
      <c r="J22" s="82"/>
      <c r="K22" s="82"/>
      <c r="L22" s="82"/>
      <c r="M22" s="82"/>
      <c r="N22" s="83"/>
    </row>
    <row r="23" spans="5:14" x14ac:dyDescent="0.3">
      <c r="E23" s="81" t="s">
        <v>24</v>
      </c>
      <c r="F23" s="83"/>
      <c r="G23" s="81" t="s">
        <v>25</v>
      </c>
      <c r="H23" s="83"/>
      <c r="I23" s="81" t="s">
        <v>26</v>
      </c>
      <c r="J23" s="83"/>
      <c r="K23" s="81" t="s">
        <v>27</v>
      </c>
      <c r="L23" s="83"/>
      <c r="M23" s="81" t="s">
        <v>28</v>
      </c>
      <c r="N23" s="83"/>
    </row>
    <row r="24" spans="5:14" x14ac:dyDescent="0.3">
      <c r="E24" s="84">
        <v>1</v>
      </c>
      <c r="F24" s="85"/>
      <c r="G24" s="86">
        <v>45545</v>
      </c>
      <c r="H24" s="87"/>
      <c r="I24" s="71" t="s">
        <v>167</v>
      </c>
      <c r="J24" s="73"/>
      <c r="K24" s="71" t="s">
        <v>29</v>
      </c>
      <c r="L24" s="73"/>
      <c r="M24" s="71" t="s">
        <v>30</v>
      </c>
      <c r="N24" s="73"/>
    </row>
    <row r="25" spans="5:14" x14ac:dyDescent="0.3">
      <c r="E25" s="71"/>
      <c r="F25" s="73"/>
      <c r="G25" s="71"/>
      <c r="H25" s="73"/>
      <c r="I25" s="71"/>
      <c r="J25" s="73"/>
      <c r="K25" s="71"/>
      <c r="L25" s="73"/>
      <c r="M25" s="71"/>
      <c r="N25" s="73"/>
    </row>
    <row r="26" spans="5:14" x14ac:dyDescent="0.3">
      <c r="E26" s="28"/>
      <c r="N26" s="29"/>
    </row>
    <row r="27" spans="5:14" x14ac:dyDescent="0.3">
      <c r="E27" s="28"/>
      <c r="N27" s="29"/>
    </row>
    <row r="28" spans="5:14" x14ac:dyDescent="0.3">
      <c r="E28" s="81"/>
      <c r="F28" s="83"/>
      <c r="G28" s="81" t="s">
        <v>31</v>
      </c>
      <c r="H28" s="83"/>
      <c r="I28" s="81" t="s">
        <v>32</v>
      </c>
      <c r="J28" s="82"/>
      <c r="K28" s="83"/>
      <c r="L28" s="81" t="s">
        <v>33</v>
      </c>
      <c r="M28" s="82"/>
      <c r="N28" s="83"/>
    </row>
    <row r="29" spans="5:14" x14ac:dyDescent="0.3">
      <c r="E29" s="88" t="s">
        <v>34</v>
      </c>
      <c r="F29" s="89"/>
      <c r="G29" s="71" t="s">
        <v>166</v>
      </c>
      <c r="H29" s="73"/>
      <c r="I29" s="71" t="s">
        <v>35</v>
      </c>
      <c r="J29" s="72"/>
      <c r="K29" s="73"/>
      <c r="L29" s="71"/>
      <c r="M29" s="72"/>
      <c r="N29" s="73"/>
    </row>
    <row r="30" spans="5:14" x14ac:dyDescent="0.3">
      <c r="E30" s="88" t="s">
        <v>36</v>
      </c>
      <c r="F30" s="89"/>
      <c r="G30" s="71" t="s">
        <v>189</v>
      </c>
      <c r="H30" s="73"/>
      <c r="I30" s="71" t="s">
        <v>190</v>
      </c>
      <c r="J30" s="72"/>
      <c r="K30" s="73"/>
      <c r="L30" s="71"/>
      <c r="M30" s="72"/>
      <c r="N30" s="73"/>
    </row>
  </sheetData>
  <sheetProtection algorithmName="SHA-512" hashValue="S9FEgtiTKboebhBsUh0Sjp75pzM5NQ/dm+wnfDtBohXrAtZ9mwvDjW8/sb+znOhubkqEiid6jlOuAAR6oyt7FQ==" saltValue="kno1Q6RU4imofBUrnBrDkQ==" spinCount="100000" sheet="1" objects="1" scenarios="1"/>
  <mergeCells count="58"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2:N22"/>
    <mergeCell ref="E23:F23"/>
    <mergeCell ref="G23:H23"/>
    <mergeCell ref="I23:J23"/>
    <mergeCell ref="K23:L23"/>
    <mergeCell ref="M23:N23"/>
    <mergeCell ref="E18:F18"/>
    <mergeCell ref="G18:J18"/>
    <mergeCell ref="K18:N18"/>
    <mergeCell ref="E19:F19"/>
    <mergeCell ref="G19:J19"/>
    <mergeCell ref="K19:N19"/>
    <mergeCell ref="E16:F16"/>
    <mergeCell ref="G16:J16"/>
    <mergeCell ref="K16:N16"/>
    <mergeCell ref="E17:F17"/>
    <mergeCell ref="G17:J17"/>
    <mergeCell ref="K17:N17"/>
    <mergeCell ref="E14:F14"/>
    <mergeCell ref="G14:J14"/>
    <mergeCell ref="K14:N14"/>
    <mergeCell ref="E15:F15"/>
    <mergeCell ref="G15:J15"/>
    <mergeCell ref="K15:N15"/>
    <mergeCell ref="E9:H9"/>
    <mergeCell ref="I9:N9"/>
    <mergeCell ref="E12:N12"/>
    <mergeCell ref="E13:F13"/>
    <mergeCell ref="G13:J13"/>
    <mergeCell ref="K13:N13"/>
    <mergeCell ref="E3:N3"/>
    <mergeCell ref="E6:N6"/>
    <mergeCell ref="E7:H7"/>
    <mergeCell ref="I7:N7"/>
    <mergeCell ref="E8:H8"/>
    <mergeCell ref="I8:N8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77"/>
  <sheetViews>
    <sheetView zoomScale="70" zoomScaleNormal="70" workbookViewId="0">
      <selection activeCell="L57" sqref="L57:L76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9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175</v>
      </c>
    </row>
    <row r="7" spans="1:17" ht="16.5" x14ac:dyDescent="0.35">
      <c r="B7" s="93" t="s">
        <v>169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A9" s="4"/>
      <c r="B9" s="5" t="str" cm="1">
        <f t="array" aca="1" ref="B9:B28" ca="1">IF(B$3="All",INDIRECT(B$2,TRUE),B$3)</f>
        <v>AD1</v>
      </c>
      <c r="C9" s="5" t="str">
        <f ca="1">IFERROR(IF(B9="All","-",VLOOKUP($B9,'List of AQMS'!$A$59:$C$77,3,FALSE)),"")</f>
        <v xml:space="preserve">Adur DC - Shoreham-by-sea </v>
      </c>
      <c r="D9" s="5" t="str">
        <f ca="1">IFERROR(IF(B9="All","-",VLOOKUP($B9,'List of AQMS'!$B$38:$C$56,2,FALSE)),"")</f>
        <v>Adur</v>
      </c>
      <c r="E9" s="20" cm="1">
        <f t="array" aca="1" ref="E9" ca="1">IF($B9="All", IF(ISERROR(AVERAGE(E8:E$9)),"NA",AVERAGE(E8:E$9)),IF(ISERROR(INDEX('NO2'!C$4:C$22,MATCH('Monthly Review NO2'!$B9,'NO2'!$B$4:$B$22,0),0)),"",INDEX('NO2'!C$4:C$22,MATCH('Monthly Review NO2'!$B9,'NO2'!$B$4:$B$22,0),0)))</f>
        <v>22.965480910152898</v>
      </c>
      <c r="F9" s="20" cm="1">
        <f t="array" aca="1" ref="F9" ca="1">IF($B9="All", IF(ISERROR(AVERAGE(F8:F$9)),"NA",AVERAGE(F8:F$9)),IF(ISERROR(INDEX('NO2'!D$4:D$22,MATCH('Monthly Review NO2'!$B9,'NO2'!$B$4:$B$22,0),0)),"",INDEX('NO2'!D$4:D$22,MATCH('Monthly Review NO2'!$B9,'NO2'!$B$4:$B$22,0),0)))</f>
        <v>21.224903216786899</v>
      </c>
      <c r="G9" s="20" cm="1">
        <f t="array" aca="1" ref="G9" ca="1">IF($B9="All", IF(ISERROR(AVERAGE(G8:G$9)),"NA",AVERAGE(G8:G$9)),IF(ISERROR(INDEX('NO2'!E$4:E$22,MATCH('Monthly Review NO2'!$B9,'NO2'!$B$4:$B$22,0),0)),"",INDEX('NO2'!E$4:E$22,MATCH('Monthly Review NO2'!$B9,'NO2'!$B$4:$B$22,0),0)))</f>
        <v>21.8350107328055</v>
      </c>
      <c r="H9" s="20" cm="1">
        <f t="array" aca="1" ref="H9" ca="1">IF($B9="All", IF(ISERROR(AVERAGE(H8:H$9)),"NA",AVERAGE(H8:H$9)),IF(ISERROR(INDEX('NO2'!F$4:F$22,MATCH('Monthly Review NO2'!$B9,'NO2'!$B$4:$B$22,0),0)),"",INDEX('NO2'!F$4:F$22,MATCH('Monthly Review NO2'!$B9,'NO2'!$B$4:$B$22,0),0)))</f>
        <v>16.5595193510547</v>
      </c>
      <c r="I9" s="20" cm="1">
        <f t="array" aca="1" ref="I9" ca="1">IF($B9="All", IF(ISERROR(AVERAGE(I8:I$9)),"NA",AVERAGE(I8:I$9)),IF(ISERROR(INDEX('NO2'!G$4:G$22,MATCH('Monthly Review NO2'!$B9,'NO2'!$B$4:$B$22,0),0)),"",INDEX('NO2'!G$4:G$22,MATCH('Monthly Review NO2'!$B9,'NO2'!$B$4:$B$22,0),0)))</f>
        <v>17.8804981849594</v>
      </c>
      <c r="J9" s="20" cm="1">
        <f t="array" aca="1" ref="J9" ca="1">IF($B9="All", IF(ISERROR(AVERAGE(J8:J$9)),"NA",AVERAGE(J8:J$9)),IF(ISERROR(INDEX('NO2'!H$4:H$22,MATCH('Monthly Review NO2'!$B9,'NO2'!$B$4:$B$22,0),0)),"",INDEX('NO2'!H$4:H$22,MATCH('Monthly Review NO2'!$B9,'NO2'!$B$4:$B$22,0),0)))</f>
        <v>14.2368412032033</v>
      </c>
      <c r="K9" s="20" cm="1">
        <f t="array" aca="1" ref="K9" ca="1">IF($B9="All", IF(ISERROR(AVERAGE(K8:K$9)),"NA",AVERAGE(K8:K$9)),IF(ISERROR(INDEX('NO2'!I$4:I$22,MATCH('Monthly Review NO2'!$B9,'NO2'!$B$4:$B$22,0),0)),"",INDEX('NO2'!I$4:I$22,MATCH('Monthly Review NO2'!$B9,'NO2'!$B$4:$B$22,0),0)))</f>
        <v>14.341804487805501</v>
      </c>
      <c r="L9" s="20" cm="1">
        <f t="array" aca="1" ref="L9" ca="1">IF($B9="All", IF(ISERROR(AVERAGE(L8:L$9)),"NA",AVERAGE(L8:L$9)),IF(ISERROR(INDEX('NO2'!J$4:J$22,MATCH('Monthly Review NO2'!$B9,'NO2'!$B$4:$B$22,0),0)),"",INDEX('NO2'!J$4:J$22,MATCH('Monthly Review NO2'!$B9,'NO2'!$B$4:$B$22,0),0)))</f>
        <v>13.871384180578</v>
      </c>
      <c r="M9" s="20"/>
      <c r="N9" s="20"/>
      <c r="O9" s="20"/>
      <c r="P9" s="20"/>
      <c r="Q9" s="35" cm="1">
        <f t="array" aca="1" ref="Q9" ca="1">IF($B9="All", IF(ISERROR(AVERAGE(Q8:Q$9)),"NA",AVERAGE(Q8:Q$9)),IF(ISERROR(INDEX('NO2'!O$4:O$22,MATCH('Monthly Review NO2'!$B9,'NO2'!$B$4:$B$22,0),0)),"",INDEX('NO2'!O$4:O$22,MATCH('Monthly Review NO2'!$B9,'NO2'!$B$4:$B$22,0),0)))</f>
        <v>17.864430283418272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AQMS'!$A$59:$C$77,3,FALSE)),"")</f>
        <v xml:space="preserve">AURN - Preston Park </v>
      </c>
      <c r="D10" s="5" t="str">
        <f ca="1">IFERROR(IF(B10="All","-",VLOOKUP($B10,'List of AQMS'!$B$38:$C$56,2,FALSE)),"")</f>
        <v>Brighton_and_Hove</v>
      </c>
      <c r="E10" s="20" cm="1">
        <f t="array" aca="1" ref="E10" ca="1">IF($B10="All", IF(ISERROR(AVERAGE(E9:E$9)),"NA",AVERAGE(E9:E$9)),IF(ISERROR(INDEX('NO2'!C$4:C$22,MATCH('Monthly Review NO2'!$B10,'NO2'!$B$4:$B$22,0),0)),"",INDEX('NO2'!C$4:C$22,MATCH('Monthly Review NO2'!$B10,'NO2'!$B$4:$B$22,0),0)))</f>
        <v>13.510354048103</v>
      </c>
      <c r="F10" s="20" cm="1">
        <f t="array" aca="1" ref="F10" ca="1">IF($B10="All", IF(ISERROR(AVERAGE(F9:F$9)),"NA",AVERAGE(F9:F$9)),IF(ISERROR(INDEX('NO2'!D$4:D$22,MATCH('Monthly Review NO2'!$B10,'NO2'!$B$4:$B$22,0),0)),"",INDEX('NO2'!D$4:D$22,MATCH('Monthly Review NO2'!$B10,'NO2'!$B$4:$B$22,0),0)))</f>
        <v>9.4663725941265096</v>
      </c>
      <c r="G10" s="20" cm="1">
        <f t="array" aca="1" ref="G10" ca="1">IF($B10="All", IF(ISERROR(AVERAGE(G9:G$9)),"NA",AVERAGE(G9:G$9)),IF(ISERROR(INDEX('NO2'!E$4:E$22,MATCH('Monthly Review NO2'!$B10,'NO2'!$B$4:$B$22,0),0)),"",INDEX('NO2'!E$4:E$22,MATCH('Monthly Review NO2'!$B10,'NO2'!$B$4:$B$22,0),0)))</f>
        <v>11.935039887165001</v>
      </c>
      <c r="H10" s="20" cm="1">
        <f t="array" aca="1" ref="H10" ca="1">IF($B10="All", IF(ISERROR(AVERAGE(H9:H$9)),"NA",AVERAGE(H9:H$9)),IF(ISERROR(INDEX('NO2'!F$4:F$22,MATCH('Monthly Review NO2'!$B10,'NO2'!$B$4:$B$22,0),0)),"",INDEX('NO2'!F$4:F$22,MATCH('Monthly Review NO2'!$B10,'NO2'!$B$4:$B$22,0),0)))</f>
        <v>7.8178995763888901</v>
      </c>
      <c r="I10" s="20" cm="1">
        <f t="array" aca="1" ref="I10" ca="1">IF($B10="All", IF(ISERROR(AVERAGE(I9:I$9)),"NA",AVERAGE(I9:I$9)),IF(ISERROR(INDEX('NO2'!G$4:G$22,MATCH('Monthly Review NO2'!$B10,'NO2'!$B$4:$B$22,0),0)),"",INDEX('NO2'!G$4:G$22,MATCH('Monthly Review NO2'!$B10,'NO2'!$B$4:$B$22,0),0)))</f>
        <v>10.552534641129</v>
      </c>
      <c r="J10" s="20" cm="1">
        <f t="array" aca="1" ref="J10" ca="1">IF($B10="All", IF(ISERROR(AVERAGE(J9:J$9)),"NA",AVERAGE(J9:J$9)),IF(ISERROR(INDEX('NO2'!H$4:H$22,MATCH('Monthly Review NO2'!$B10,'NO2'!$B$4:$B$22,0),0)),"",INDEX('NO2'!H$4:H$22,MATCH('Monthly Review NO2'!$B10,'NO2'!$B$4:$B$22,0),0)))</f>
        <v>6.4485476045138901</v>
      </c>
      <c r="K10" s="20" cm="1">
        <f t="array" aca="1" ref="K10" ca="1">IF($B10="All", IF(ISERROR(AVERAGE(K9:K$9)),"NA",AVERAGE(K9:K$9)),IF(ISERROR(INDEX('NO2'!I$4:I$22,MATCH('Monthly Review NO2'!$B10,'NO2'!$B$4:$B$22,0),0)),"",INDEX('NO2'!I$4:I$22,MATCH('Monthly Review NO2'!$B10,'NO2'!$B$4:$B$22,0),0)))</f>
        <v>7.55869532051282</v>
      </c>
      <c r="L10" s="20" cm="1">
        <f t="array" aca="1" ref="L10" ca="1">IF($B10="All", IF(ISERROR(AVERAGE(L9:L$9)),"NA",AVERAGE(L9:L$9)),IF(ISERROR(INDEX('NO2'!J$4:J$22,MATCH('Monthly Review NO2'!$B10,'NO2'!$B$4:$B$22,0),0)),"",INDEX('NO2'!J$4:J$22,MATCH('Monthly Review NO2'!$B10,'NO2'!$B$4:$B$22,0),0)))</f>
        <v>7.79510025870474</v>
      </c>
      <c r="M10" s="20"/>
      <c r="N10" s="20"/>
      <c r="O10" s="20"/>
      <c r="P10" s="20"/>
      <c r="Q10" s="35" cm="1">
        <f t="array" aca="1" ref="Q10" ca="1">IF($B10="All", IF(ISERROR(AVERAGE(Q9:Q$9)),"NA",AVERAGE(Q9:Q$9)),IF(ISERROR(INDEX('NO2'!O$4:O$22,MATCH('Monthly Review NO2'!$B10,'NO2'!$B$4:$B$22,0),0)),"",INDEX('NO2'!O$4:O$22,MATCH('Monthly Review NO2'!$B10,'NO2'!$B$4:$B$22,0),0)))</f>
        <v>9.3855679913304808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AQMS'!$A$59:$C$77,3,FALSE)),"")</f>
        <v xml:space="preserve">BHCC - North Street </v>
      </c>
      <c r="D11" s="5" t="str">
        <f ca="1">IFERROR(IF(B11="All","-",VLOOKUP($B11,'List of AQMS'!$B$38:$C$56,2,FALSE)),"")</f>
        <v>Brighton_and_Hove</v>
      </c>
      <c r="E11" s="20" cm="1">
        <f t="array" aca="1" ref="E11" ca="1">IF($B11="All", IF(ISERROR(AVERAGE(E$9:E10)),"NA",AVERAGE(E$9:E10)),IF(ISERROR(INDEX('NO2'!C$4:C$22,MATCH('Monthly Review NO2'!$B11,'NO2'!$B$4:$B$22,0),0)),"",INDEX('NO2'!C$4:C$22,MATCH('Monthly Review NO2'!$B11,'NO2'!$B$4:$B$22,0),0)))</f>
        <v>31.852219398470101</v>
      </c>
      <c r="F11" s="20" cm="1">
        <f t="array" aca="1" ref="F11" ca="1">IF($B11="All", IF(ISERROR(AVERAGE(F$9:F10)),"NA",AVERAGE(F$9:F10)),IF(ISERROR(INDEX('NO2'!D$4:D$22,MATCH('Monthly Review NO2'!$B11,'NO2'!$B$4:$B$22,0),0)),"",INDEX('NO2'!D$4:D$22,MATCH('Monthly Review NO2'!$B11,'NO2'!$B$4:$B$22,0),0)))</f>
        <v>28.703193339467202</v>
      </c>
      <c r="G11" s="20" cm="1">
        <f t="array" aca="1" ref="G11" ca="1">IF($B11="All", IF(ISERROR(AVERAGE(G$9:G10)),"NA",AVERAGE(G$9:G10)),IF(ISERROR(INDEX('NO2'!E$4:E$22,MATCH('Monthly Review NO2'!$B11,'NO2'!$B$4:$B$22,0),0)),"",INDEX('NO2'!E$4:E$22,MATCH('Monthly Review NO2'!$B11,'NO2'!$B$4:$B$22,0),0)))</f>
        <v>28.096714010324099</v>
      </c>
      <c r="H11" s="20" cm="1">
        <f t="array" aca="1" ref="H11" ca="1">IF($B11="All", IF(ISERROR(AVERAGE(H$9:H10)),"NA",AVERAGE(H$9:H10)),IF(ISERROR(INDEX('NO2'!F$4:F$22,MATCH('Monthly Review NO2'!$B11,'NO2'!$B$4:$B$22,0),0)),"",INDEX('NO2'!F$4:F$22,MATCH('Monthly Review NO2'!$B11,'NO2'!$B$4:$B$22,0),0)))</f>
        <v>22.431708270236399</v>
      </c>
      <c r="I11" s="20" cm="1">
        <f t="array" aca="1" ref="I11" ca="1">IF($B11="All", IF(ISERROR(AVERAGE(I$9:I10)),"NA",AVERAGE(I$9:I10)),IF(ISERROR(INDEX('NO2'!G$4:G$22,MATCH('Monthly Review NO2'!$B11,'NO2'!$B$4:$B$22,0),0)),"",INDEX('NO2'!G$4:G$22,MATCH('Monthly Review NO2'!$B11,'NO2'!$B$4:$B$22,0),0)))</f>
        <v>27.639218769463199</v>
      </c>
      <c r="J11" s="20" cm="1">
        <f t="array" aca="1" ref="J11" ca="1">IF($B11="All", IF(ISERROR(AVERAGE(J$9:J10)),"NA",AVERAGE(J$9:J10)),IF(ISERROR(INDEX('NO2'!H$4:H$22,MATCH('Monthly Review NO2'!$B11,'NO2'!$B$4:$B$22,0),0)),"",INDEX('NO2'!H$4:H$22,MATCH('Monthly Review NO2'!$B11,'NO2'!$B$4:$B$22,0),0)))</f>
        <v>22.390905823598299</v>
      </c>
      <c r="K11" s="20" cm="1">
        <f t="array" aca="1" ref="K11" ca="1">IF($B11="All", IF(ISERROR(AVERAGE(K$9:K10)),"NA",AVERAGE(K$9:K10)),IF(ISERROR(INDEX('NO2'!I$4:I$22,MATCH('Monthly Review NO2'!$B11,'NO2'!$B$4:$B$22,0),0)),"",INDEX('NO2'!I$4:I$22,MATCH('Monthly Review NO2'!$B11,'NO2'!$B$4:$B$22,0),0)))</f>
        <v>24.887037189737601</v>
      </c>
      <c r="L11" s="20" cm="1">
        <f t="array" aca="1" ref="L11" ca="1">IF($B11="All", IF(ISERROR(AVERAGE(L$9:L10)),"NA",AVERAGE(L$9:L10)),IF(ISERROR(INDEX('NO2'!J$4:J$22,MATCH('Monthly Review NO2'!$B11,'NO2'!$B$4:$B$22,0),0)),"",INDEX('NO2'!J$4:J$22,MATCH('Monthly Review NO2'!$B11,'NO2'!$B$4:$B$22,0),0)))</f>
        <v>22.930099740578701</v>
      </c>
      <c r="M11" s="20"/>
      <c r="N11" s="20"/>
      <c r="O11" s="20"/>
      <c r="P11" s="20"/>
      <c r="Q11" s="35" cm="1">
        <f t="array" aca="1" ref="Q11" ca="1">IF($B11="All", IF(ISERROR(AVERAGE(Q$9:Q10)),"NA",AVERAGE(Q$9:Q10)),IF(ISERROR(INDEX('NO2'!O$4:O$22,MATCH('Monthly Review NO2'!$B11,'NO2'!$B$4:$B$22,0),0)),"",INDEX('NO2'!O$4:O$22,MATCH('Monthly Review NO2'!$B11,'NO2'!$B$4:$B$22,0),0)))</f>
        <v>26.116387067734451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AQMS'!$A$59:$C$77,3,FALSE)),"")</f>
        <v>Brighton - Lewes Road, A270</v>
      </c>
      <c r="D12" s="5" t="str">
        <f ca="1">IFERROR(IF(B12="All","-",VLOOKUP($B12,'List of AQMS'!$B$38:$C$56,2,FALSE)),"")</f>
        <v>Brighton_and_Hove</v>
      </c>
      <c r="E12" s="20" t="str" cm="1">
        <f t="array" aca="1" ref="E12" ca="1">IF($B12="All", IF(ISERROR(AVERAGE(E$9:E11)),"NA",AVERAGE(E$9:E11)),IF(ISERROR(INDEX('NO2'!C$4:C$22,MATCH('Monthly Review NO2'!$B12,'NO2'!$B$4:$B$22,0),0)),"",INDEX('NO2'!C$4:C$22,MATCH('Monthly Review NO2'!$B12,'NO2'!$B$4:$B$22,0),0)))</f>
        <v>N/A</v>
      </c>
      <c r="F12" s="20" t="str" cm="1">
        <f t="array" aca="1" ref="F12" ca="1">IF($B12="All", IF(ISERROR(AVERAGE(F$9:F11)),"NA",AVERAGE(F$9:F11)),IF(ISERROR(INDEX('NO2'!D$4:D$22,MATCH('Monthly Review NO2'!$B12,'NO2'!$B$4:$B$22,0),0)),"",INDEX('NO2'!D$4:D$22,MATCH('Monthly Review NO2'!$B12,'NO2'!$B$4:$B$22,0),0)))</f>
        <v>N/A</v>
      </c>
      <c r="G12" s="20" t="str" cm="1">
        <f t="array" aca="1" ref="G12" ca="1">IF($B12="All", IF(ISERROR(AVERAGE(G$9:G11)),"NA",AVERAGE(G$9:G11)),IF(ISERROR(INDEX('NO2'!E$4:E$22,MATCH('Monthly Review NO2'!$B12,'NO2'!$B$4:$B$22,0),0)),"",INDEX('NO2'!E$4:E$22,MATCH('Monthly Review NO2'!$B12,'NO2'!$B$4:$B$22,0),0)))</f>
        <v>N/A</v>
      </c>
      <c r="H12" s="20" t="str" cm="1">
        <f t="array" aca="1" ref="H12" ca="1">IF($B12="All", IF(ISERROR(AVERAGE(H$9:H11)),"NA",AVERAGE(H$9:H11)),IF(ISERROR(INDEX('NO2'!F$4:F$22,MATCH('Monthly Review NO2'!$B12,'NO2'!$B$4:$B$22,0),0)),"",INDEX('NO2'!F$4:F$22,MATCH('Monthly Review NO2'!$B12,'NO2'!$B$4:$B$22,0),0)))</f>
        <v>N/A</v>
      </c>
      <c r="I12" s="20" cm="1">
        <f t="array" aca="1" ref="I12" ca="1">IF($B12="All", IF(ISERROR(AVERAGE(I$9:I11)),"NA",AVERAGE(I$9:I11)),IF(ISERROR(INDEX('NO2'!G$4:G$22,MATCH('Monthly Review NO2'!$B12,'NO2'!$B$4:$B$22,0),0)),"",INDEX('NO2'!G$4:G$22,MATCH('Monthly Review NO2'!$B12,'NO2'!$B$4:$B$22,0),0)))</f>
        <v>26.360643838383801</v>
      </c>
      <c r="J12" s="20" cm="1">
        <f t="array" aca="1" ref="J12" ca="1">IF($B12="All", IF(ISERROR(AVERAGE(J$9:J11)),"NA",AVERAGE(J$9:J11)),IF(ISERROR(INDEX('NO2'!H$4:H$22,MATCH('Monthly Review NO2'!$B12,'NO2'!$B$4:$B$22,0),0)),"",INDEX('NO2'!H$4:H$22,MATCH('Monthly Review NO2'!$B12,'NO2'!$B$4:$B$22,0),0)))</f>
        <v>28.124683286368001</v>
      </c>
      <c r="K12" s="20" cm="1">
        <f t="array" aca="1" ref="K12" ca="1">IF($B12="All", IF(ISERROR(AVERAGE(K$9:K11)),"NA",AVERAGE(K$9:K11)),IF(ISERROR(INDEX('NO2'!I$4:I$22,MATCH('Monthly Review NO2'!$B12,'NO2'!$B$4:$B$22,0),0)),"",INDEX('NO2'!I$4:I$22,MATCH('Monthly Review NO2'!$B12,'NO2'!$B$4:$B$22,0),0)))</f>
        <v>36.173910828846999</v>
      </c>
      <c r="L12" s="20" cm="1">
        <f t="array" aca="1" ref="L12" ca="1">IF($B12="All", IF(ISERROR(AVERAGE(L$9:L11)),"NA",AVERAGE(L$9:L11)),IF(ISERROR(INDEX('NO2'!J$4:J$22,MATCH('Monthly Review NO2'!$B12,'NO2'!$B$4:$B$22,0),0)),"",INDEX('NO2'!J$4:J$22,MATCH('Monthly Review NO2'!$B12,'NO2'!$B$4:$B$22,0),0)))</f>
        <v>29.617119694930501</v>
      </c>
      <c r="M12" s="20"/>
      <c r="N12" s="20"/>
      <c r="O12" s="20"/>
      <c r="P12" s="20"/>
      <c r="Q12" s="35" cm="1">
        <f t="array" aca="1" ref="Q12" ca="1">IF($B12="All", IF(ISERROR(AVERAGE(Q$9:Q11)),"NA",AVERAGE(Q$9:Q11)),IF(ISERROR(INDEX('NO2'!O$4:O$22,MATCH('Monthly Review NO2'!$B12,'NO2'!$B$4:$B$22,0),0)),"",INDEX('NO2'!O$4:O$22,MATCH('Monthly Review NO2'!$B12,'NO2'!$B$4:$B$22,0),0)))</f>
        <v>30.069089412132328</v>
      </c>
    </row>
    <row r="13" spans="1:17" x14ac:dyDescent="0.35">
      <c r="A13" s="4"/>
      <c r="B13" s="5" t="str">
        <f ca="1"/>
        <v>CA2</v>
      </c>
      <c r="C13" s="5" t="str">
        <f ca="1">IFERROR(IF(B13="All","-",VLOOKUP($B13,'List of AQMS'!$A$59:$C$77,3,FALSE)),"")</f>
        <v xml:space="preserve">Crawley BC - Gatwick Airport </v>
      </c>
      <c r="D13" s="5" t="str">
        <f ca="1">IFERROR(IF(B13="All","-",VLOOKUP($B13,'List of AQMS'!$B$38:$C$56,2,FALSE)),"")</f>
        <v>Crawley</v>
      </c>
      <c r="E13" s="20" cm="1">
        <f t="array" aca="1" ref="E13" ca="1">IF($B13="All", IF(ISERROR(AVERAGE(E$9:E12)),"NA",AVERAGE(E$9:E12)),IF(ISERROR(INDEX('NO2'!C$4:C$22,MATCH('Monthly Review NO2'!$B13,'NO2'!$B$4:$B$22,0),0)),"",INDEX('NO2'!C$4:C$22,MATCH('Monthly Review NO2'!$B13,'NO2'!$B$4:$B$22,0),0)))</f>
        <v>21.710647047558901</v>
      </c>
      <c r="F13" s="20" cm="1">
        <f t="array" aca="1" ref="F13" ca="1">IF($B13="All", IF(ISERROR(AVERAGE(F$9:F12)),"NA",AVERAGE(F$9:F12)),IF(ISERROR(INDEX('NO2'!D$4:D$22,MATCH('Monthly Review NO2'!$B13,'NO2'!$B$4:$B$22,0),0)),"",INDEX('NO2'!D$4:D$22,MATCH('Monthly Review NO2'!$B13,'NO2'!$B$4:$B$22,0),0)))</f>
        <v>16.463214805107501</v>
      </c>
      <c r="G13" s="20" cm="1">
        <f t="array" aca="1" ref="G13" ca="1">IF($B13="All", IF(ISERROR(AVERAGE(G$9:G12)),"NA",AVERAGE(G$9:G12)),IF(ISERROR(INDEX('NO2'!E$4:E$22,MATCH('Monthly Review NO2'!$B13,'NO2'!$B$4:$B$22,0),0)),"",INDEX('NO2'!E$4:E$22,MATCH('Monthly Review NO2'!$B13,'NO2'!$B$4:$B$22,0),0)))</f>
        <v>14.5776835124271</v>
      </c>
      <c r="H13" s="20" cm="1">
        <f t="array" aca="1" ref="H13" ca="1">IF($B13="All", IF(ISERROR(AVERAGE(H$9:H12)),"NA",AVERAGE(H$9:H12)),IF(ISERROR(INDEX('NO2'!F$4:F$22,MATCH('Monthly Review NO2'!$B13,'NO2'!$B$4:$B$22,0),0)),"",INDEX('NO2'!F$4:F$22,MATCH('Monthly Review NO2'!$B13,'NO2'!$B$4:$B$22,0),0)))</f>
        <v>14.196404715252701</v>
      </c>
      <c r="I13" s="20" cm="1">
        <f t="array" aca="1" ref="I13" ca="1">IF($B13="All", IF(ISERROR(AVERAGE(I$9:I12)),"NA",AVERAGE(I$9:I12)),IF(ISERROR(INDEX('NO2'!G$4:G$22,MATCH('Monthly Review NO2'!$B13,'NO2'!$B$4:$B$22,0),0)),"",INDEX('NO2'!G$4:G$22,MATCH('Monthly Review NO2'!$B13,'NO2'!$B$4:$B$22,0),0)))</f>
        <v>20.752061629327901</v>
      </c>
      <c r="J13" s="20" t="str" cm="1">
        <f t="array" aca="1" ref="J13" ca="1">IF($B13="All", IF(ISERROR(AVERAGE(J$9:J12)),"NA",AVERAGE(J$9:J12)),IF(ISERROR(INDEX('NO2'!H$4:H$22,MATCH('Monthly Review NO2'!$B13,'NO2'!$B$4:$B$22,0),0)),"",INDEX('NO2'!H$4:H$22,MATCH('Monthly Review NO2'!$B13,'NO2'!$B$4:$B$22,0),0)))</f>
        <v>N/A</v>
      </c>
      <c r="K13" s="20" t="str" cm="1">
        <f t="array" aca="1" ref="K13" ca="1">IF($B13="All", IF(ISERROR(AVERAGE(K$9:K12)),"NA",AVERAGE(K$9:K12)),IF(ISERROR(INDEX('NO2'!I$4:I$22,MATCH('Monthly Review NO2'!$B13,'NO2'!$B$4:$B$22,0),0)),"",INDEX('NO2'!I$4:I$22,MATCH('Monthly Review NO2'!$B13,'NO2'!$B$4:$B$22,0),0)))</f>
        <v>N/A</v>
      </c>
      <c r="L13" s="20" t="str" cm="1">
        <f t="array" aca="1" ref="L13" ca="1">IF($B13="All", IF(ISERROR(AVERAGE(L$9:L12)),"NA",AVERAGE(L$9:L12)),IF(ISERROR(INDEX('NO2'!J$4:J$22,MATCH('Monthly Review NO2'!$B13,'NO2'!$B$4:$B$22,0),0)),"",INDEX('NO2'!J$4:J$22,MATCH('Monthly Review NO2'!$B13,'NO2'!$B$4:$B$22,0),0)))</f>
        <v>N/A</v>
      </c>
      <c r="M13" s="20"/>
      <c r="N13" s="20"/>
      <c r="O13" s="20"/>
      <c r="P13" s="20"/>
      <c r="Q13" s="35" cm="1">
        <f t="array" aca="1" ref="Q13" ca="1">IF($B13="All", IF(ISERROR(AVERAGE(Q$9:Q12)),"NA",AVERAGE(Q$9:Q12)),IF(ISERROR(INDEX('NO2'!O$4:O$22,MATCH('Monthly Review NO2'!$B13,'NO2'!$B$4:$B$22,0),0)),"",INDEX('NO2'!O$4:O$22,MATCH('Monthly Review NO2'!$B13,'NO2'!$B$4:$B$22,0),0)))</f>
        <v>17.540002341934819</v>
      </c>
    </row>
    <row r="14" spans="1:17" x14ac:dyDescent="0.35">
      <c r="A14" s="4"/>
      <c r="B14" s="5" t="str">
        <f ca="1"/>
        <v>CI1</v>
      </c>
      <c r="C14" s="5" t="str">
        <f ca="1">IFERROR(IF(B14="All","-",VLOOKUP($B14,'List of AQMS'!$A$59:$C$77,3,FALSE)),"")</f>
        <v xml:space="preserve">Chichester DC -A27 Chichester Bypass </v>
      </c>
      <c r="D14" s="5" t="str">
        <f ca="1">IFERROR(IF(B14="All","-",VLOOKUP($B14,'List of AQMS'!$B$38:$C$56,2,FALSE)),"")</f>
        <v>Chichester</v>
      </c>
      <c r="E14" s="20" cm="1">
        <f t="array" aca="1" ref="E14" ca="1">IF($B14="All", IF(ISERROR(AVERAGE(E$9:E13)),"NA",AVERAGE(E$9:E13)),IF(ISERROR(INDEX('NO2'!C$4:C$22,MATCH('Monthly Review NO2'!$B14,'NO2'!$B$4:$B$22,0),0)),"",INDEX('NO2'!C$4:C$22,MATCH('Monthly Review NO2'!$B14,'NO2'!$B$4:$B$22,0),0)))</f>
        <v>25.665287510249399</v>
      </c>
      <c r="F14" s="20" cm="1">
        <f t="array" aca="1" ref="F14" ca="1">IF($B14="All", IF(ISERROR(AVERAGE(F$9:F13)),"NA",AVERAGE(F$9:F13)),IF(ISERROR(INDEX('NO2'!D$4:D$22,MATCH('Monthly Review NO2'!$B14,'NO2'!$B$4:$B$22,0),0)),"",INDEX('NO2'!D$4:D$22,MATCH('Monthly Review NO2'!$B14,'NO2'!$B$4:$B$22,0),0)))</f>
        <v>18.987271905308798</v>
      </c>
      <c r="G14" s="20" cm="1">
        <f t="array" aca="1" ref="G14" ca="1">IF($B14="All", IF(ISERROR(AVERAGE(G$9:G13)),"NA",AVERAGE(G$9:G13)),IF(ISERROR(INDEX('NO2'!E$4:E$22,MATCH('Monthly Review NO2'!$B14,'NO2'!$B$4:$B$22,0),0)),"",INDEX('NO2'!E$4:E$22,MATCH('Monthly Review NO2'!$B14,'NO2'!$B$4:$B$22,0),0)))</f>
        <v>19.930017866655401</v>
      </c>
      <c r="H14" s="20" cm="1">
        <f t="array" aca="1" ref="H14" ca="1">IF($B14="All", IF(ISERROR(AVERAGE(H$9:H13)),"NA",AVERAGE(H$9:H13)),IF(ISERROR(INDEX('NO2'!F$4:F$22,MATCH('Monthly Review NO2'!$B14,'NO2'!$B$4:$B$22,0),0)),"",INDEX('NO2'!F$4:F$22,MATCH('Monthly Review NO2'!$B14,'NO2'!$B$4:$B$22,0),0)))</f>
        <v>16.626026403472199</v>
      </c>
      <c r="I14" s="20" cm="1">
        <f t="array" aca="1" ref="I14" ca="1">IF($B14="All", IF(ISERROR(AVERAGE(I$9:I13)),"NA",AVERAGE(I$9:I13)),IF(ISERROR(INDEX('NO2'!G$4:G$22,MATCH('Monthly Review NO2'!$B14,'NO2'!$B$4:$B$22,0),0)),"",INDEX('NO2'!G$4:G$22,MATCH('Monthly Review NO2'!$B14,'NO2'!$B$4:$B$22,0),0)))</f>
        <v>19.161680815300201</v>
      </c>
      <c r="J14" s="20" cm="1">
        <f t="array" aca="1" ref="J14" ca="1">IF($B14="All", IF(ISERROR(AVERAGE(J$9:J13)),"NA",AVERAGE(J$9:J13)),IF(ISERROR(INDEX('NO2'!H$4:H$22,MATCH('Monthly Review NO2'!$B14,'NO2'!$B$4:$B$22,0),0)),"",INDEX('NO2'!H$4:H$22,MATCH('Monthly Review NO2'!$B14,'NO2'!$B$4:$B$22,0),0)))</f>
        <v>17.519092529461101</v>
      </c>
      <c r="K14" s="20" cm="1">
        <f t="array" aca="1" ref="K14" ca="1">IF($B14="All", IF(ISERROR(AVERAGE(K$9:K13)),"NA",AVERAGE(K$9:K13)),IF(ISERROR(INDEX('NO2'!I$4:I$22,MATCH('Monthly Review NO2'!$B14,'NO2'!$B$4:$B$22,0),0)),"",INDEX('NO2'!I$4:I$22,MATCH('Monthly Review NO2'!$B14,'NO2'!$B$4:$B$22,0),0)))</f>
        <v>17.802044361345501</v>
      </c>
      <c r="L14" s="20" cm="1">
        <f t="array" aca="1" ref="L14" ca="1">IF($B14="All", IF(ISERROR(AVERAGE(L$9:L13)),"NA",AVERAGE(L$9:L13)),IF(ISERROR(INDEX('NO2'!J$4:J$22,MATCH('Monthly Review NO2'!$B14,'NO2'!$B$4:$B$22,0),0)),"",INDEX('NO2'!J$4:J$22,MATCH('Monthly Review NO2'!$B14,'NO2'!$B$4:$B$22,0),0)))</f>
        <v>26.914910283592299</v>
      </c>
      <c r="M14" s="20"/>
      <c r="N14" s="20"/>
      <c r="O14" s="20"/>
      <c r="P14" s="20"/>
      <c r="Q14" s="35" cm="1">
        <f t="array" aca="1" ref="Q14" ca="1">IF($B14="All", IF(ISERROR(AVERAGE(Q$9:Q13)),"NA",AVERAGE(Q$9:Q13)),IF(ISERROR(INDEX('NO2'!O$4:O$22,MATCH('Monthly Review NO2'!$B14,'NO2'!$B$4:$B$22,0),0)),"",INDEX('NO2'!O$4:O$22,MATCH('Monthly Review NO2'!$B14,'NO2'!$B$4:$B$22,0),0)))</f>
        <v>20.325791459423112</v>
      </c>
    </row>
    <row r="15" spans="1:17" x14ac:dyDescent="0.35">
      <c r="A15" s="4"/>
      <c r="B15" s="5" t="str">
        <f ca="1"/>
        <v>CI5</v>
      </c>
      <c r="C15" s="5" t="str">
        <f ca="1">IFERROR(IF(B15="All","-",VLOOKUP($B15,'List of AQMS'!$A$59:$C$77,3,FALSE)),"")</f>
        <v xml:space="preserve">Chichester DC -Westhampnett Road </v>
      </c>
      <c r="D15" s="5" t="str">
        <f ca="1">IFERROR(IF(B15="All","-",VLOOKUP($B15,'List of AQMS'!$B$38:$C$56,2,FALSE)),"")</f>
        <v>Chichester</v>
      </c>
      <c r="E15" s="20" cm="1">
        <f t="array" aca="1" ref="E15" ca="1">IF($B15="All", IF(ISERROR(AVERAGE(E$9:E14)),"NA",AVERAGE(E$9:E14)),IF(ISERROR(INDEX('NO2'!C$4:C$22,MATCH('Monthly Review NO2'!$B15,'NO2'!$B$4:$B$22,0),0)),"",INDEX('NO2'!C$4:C$22,MATCH('Monthly Review NO2'!$B15,'NO2'!$B$4:$B$22,0),0)))</f>
        <v>23.8323595528414</v>
      </c>
      <c r="F15" s="20" cm="1">
        <f t="array" aca="1" ref="F15" ca="1">IF($B15="All", IF(ISERROR(AVERAGE(F$9:F14)),"NA",AVERAGE(F$9:F14)),IF(ISERROR(INDEX('NO2'!D$4:D$22,MATCH('Monthly Review NO2'!$B15,'NO2'!$B$4:$B$22,0),0)),"",INDEX('NO2'!D$4:D$22,MATCH('Monthly Review NO2'!$B15,'NO2'!$B$4:$B$22,0),0)))</f>
        <v>18.125631786757701</v>
      </c>
      <c r="G15" s="20" cm="1">
        <f t="array" aca="1" ref="G15" ca="1">IF($B15="All", IF(ISERROR(AVERAGE(G$9:G14)),"NA",AVERAGE(G$9:G14)),IF(ISERROR(INDEX('NO2'!E$4:E$22,MATCH('Monthly Review NO2'!$B15,'NO2'!$B$4:$B$22,0),0)),"",INDEX('NO2'!E$4:E$22,MATCH('Monthly Review NO2'!$B15,'NO2'!$B$4:$B$22,0),0)))</f>
        <v>22.657750939984201</v>
      </c>
      <c r="H15" s="20" cm="1">
        <f t="array" aca="1" ref="H15" ca="1">IF($B15="All", IF(ISERROR(AVERAGE(H$9:H14)),"NA",AVERAGE(H$9:H14)),IF(ISERROR(INDEX('NO2'!F$4:F$22,MATCH('Monthly Review NO2'!$B15,'NO2'!$B$4:$B$22,0),0)),"",INDEX('NO2'!F$4:F$22,MATCH('Monthly Review NO2'!$B15,'NO2'!$B$4:$B$22,0),0)))</f>
        <v>17.453806426981899</v>
      </c>
      <c r="I15" s="20" cm="1">
        <f t="array" aca="1" ref="I15" ca="1">IF($B15="All", IF(ISERROR(AVERAGE(I$9:I14)),"NA",AVERAGE(I$9:I14)),IF(ISERROR(INDEX('NO2'!G$4:G$22,MATCH('Monthly Review NO2'!$B15,'NO2'!$B$4:$B$22,0),0)),"",INDEX('NO2'!G$4:G$22,MATCH('Monthly Review NO2'!$B15,'NO2'!$B$4:$B$22,0),0)))</f>
        <v>19.0113508625337</v>
      </c>
      <c r="J15" s="20" cm="1">
        <f t="array" aca="1" ref="J15" ca="1">IF($B15="All", IF(ISERROR(AVERAGE(J$9:J14)),"NA",AVERAGE(J$9:J14)),IF(ISERROR(INDEX('NO2'!H$4:H$22,MATCH('Monthly Review NO2'!$B15,'NO2'!$B$4:$B$22,0),0)),"",INDEX('NO2'!H$4:H$22,MATCH('Monthly Review NO2'!$B15,'NO2'!$B$4:$B$22,0),0)))</f>
        <v>17.242266367292899</v>
      </c>
      <c r="K15" s="20" cm="1">
        <f t="array" aca="1" ref="K15" ca="1">IF($B15="All", IF(ISERROR(AVERAGE(K$9:K14)),"NA",AVERAGE(K$9:K14)),IF(ISERROR(INDEX('NO2'!I$4:I$22,MATCH('Monthly Review NO2'!$B15,'NO2'!$B$4:$B$22,0),0)),"",INDEX('NO2'!I$4:I$22,MATCH('Monthly Review NO2'!$B15,'NO2'!$B$4:$B$22,0),0)))</f>
        <v>17.5139894042603</v>
      </c>
      <c r="L15" s="20" cm="1">
        <f t="array" aca="1" ref="L15" ca="1">IF($B15="All", IF(ISERROR(AVERAGE(L$9:L14)),"NA",AVERAGE(L$9:L14)),IF(ISERROR(INDEX('NO2'!J$4:J$22,MATCH('Monthly Review NO2'!$B15,'NO2'!$B$4:$B$22,0),0)),"",INDEX('NO2'!J$4:J$22,MATCH('Monthly Review NO2'!$B15,'NO2'!$B$4:$B$22,0),0)))</f>
        <v>14.788191567567599</v>
      </c>
      <c r="M15" s="20"/>
      <c r="N15" s="20"/>
      <c r="O15" s="20"/>
      <c r="P15" s="20"/>
      <c r="Q15" s="35" cm="1">
        <f t="array" aca="1" ref="Q15" ca="1">IF($B15="All", IF(ISERROR(AVERAGE(Q$9:Q14)),"NA",AVERAGE(Q$9:Q14)),IF(ISERROR(INDEX('NO2'!O$4:O$22,MATCH('Monthly Review NO2'!$B15,'NO2'!$B$4:$B$22,0),0)),"",INDEX('NO2'!O$4:O$22,MATCH('Monthly Review NO2'!$B15,'NO2'!$B$4:$B$22,0),0)))</f>
        <v>18.82816836352746</v>
      </c>
    </row>
    <row r="16" spans="1:17" x14ac:dyDescent="0.35">
      <c r="A16" s="4"/>
      <c r="B16" s="5" t="str">
        <f ca="1"/>
        <v>EB1</v>
      </c>
      <c r="C16" s="5" t="str">
        <f ca="1">IFERROR(IF(B16="All","-",VLOOKUP($B16,'List of AQMS'!$A$59:$C$77,3,FALSE)),"")</f>
        <v xml:space="preserve">Eastbourne BC - Devonshire Park </v>
      </c>
      <c r="D16" s="5" t="str">
        <f ca="1">IFERROR(IF(B16="All","-",VLOOKUP($B16,'List of AQMS'!$B$38:$C$56,2,FALSE)),"")</f>
        <v>Eastbourne</v>
      </c>
      <c r="E16" s="20" cm="1">
        <f t="array" aca="1" ref="E16" ca="1">IF($B16="All", IF(ISERROR(AVERAGE(E$9:E15)),"NA",AVERAGE(E$9:E15)),IF(ISERROR(INDEX('NO2'!C$4:C$22,MATCH('Monthly Review NO2'!$B16,'NO2'!$B$4:$B$22,0),0)),"",INDEX('NO2'!C$4:C$22,MATCH('Monthly Review NO2'!$B16,'NO2'!$B$4:$B$22,0),0)))</f>
        <v>12.590614086361599</v>
      </c>
      <c r="F16" s="20" cm="1">
        <f t="array" aca="1" ref="F16" ca="1">IF($B16="All", IF(ISERROR(AVERAGE(F$9:F15)),"NA",AVERAGE(F$9:F15)),IF(ISERROR(INDEX('NO2'!D$4:D$22,MATCH('Monthly Review NO2'!$B16,'NO2'!$B$4:$B$22,0),0)),"",INDEX('NO2'!D$4:D$22,MATCH('Monthly Review NO2'!$B16,'NO2'!$B$4:$B$22,0),0)))</f>
        <v>7.4809032721755404</v>
      </c>
      <c r="G16" s="20" cm="1">
        <f t="array" aca="1" ref="G16" ca="1">IF($B16="All", IF(ISERROR(AVERAGE(G$9:G15)),"NA",AVERAGE(G$9:G15)),IF(ISERROR(INDEX('NO2'!E$4:E$22,MATCH('Monthly Review NO2'!$B16,'NO2'!$B$4:$B$22,0),0)),"",INDEX('NO2'!E$4:E$22,MATCH('Monthly Review NO2'!$B16,'NO2'!$B$4:$B$22,0),0)))</f>
        <v>9.0268382464775705</v>
      </c>
      <c r="H16" s="20" cm="1">
        <f t="array" aca="1" ref="H16" ca="1">IF($B16="All", IF(ISERROR(AVERAGE(H$9:H15)),"NA",AVERAGE(H$9:H15)),IF(ISERROR(INDEX('NO2'!F$4:F$22,MATCH('Monthly Review NO2'!$B16,'NO2'!$B$4:$B$22,0),0)),"",INDEX('NO2'!F$4:F$22,MATCH('Monthly Review NO2'!$B16,'NO2'!$B$4:$B$22,0),0)))</f>
        <v>7.48451443897775</v>
      </c>
      <c r="I16" s="20" cm="1">
        <f t="array" aca="1" ref="I16" ca="1">IF($B16="All", IF(ISERROR(AVERAGE(I$9:I15)),"NA",AVERAGE(I$9:I15)),IF(ISERROR(INDEX('NO2'!G$4:G$22,MATCH('Monthly Review NO2'!$B16,'NO2'!$B$4:$B$22,0),0)),"",INDEX('NO2'!G$4:G$22,MATCH('Monthly Review NO2'!$B16,'NO2'!$B$4:$B$22,0),0)))</f>
        <v>10.2484742560484</v>
      </c>
      <c r="J16" s="20" cm="1">
        <f t="array" aca="1" ref="J16" ca="1">IF($B16="All", IF(ISERROR(AVERAGE(J$9:J15)),"NA",AVERAGE(J$9:J15)),IF(ISERROR(INDEX('NO2'!H$4:H$22,MATCH('Monthly Review NO2'!$B16,'NO2'!$B$4:$B$22,0),0)),"",INDEX('NO2'!H$4:H$22,MATCH('Monthly Review NO2'!$B16,'NO2'!$B$4:$B$22,0),0)))</f>
        <v>6.8465878300699297</v>
      </c>
      <c r="K16" s="20" cm="1">
        <f t="array" aca="1" ref="K16" ca="1">IF($B16="All", IF(ISERROR(AVERAGE(K$9:K15)),"NA",AVERAGE(K$9:K15)),IF(ISERROR(INDEX('NO2'!I$4:I$22,MATCH('Monthly Review NO2'!$B16,'NO2'!$B$4:$B$22,0),0)),"",INDEX('NO2'!I$4:I$22,MATCH('Monthly Review NO2'!$B16,'NO2'!$B$4:$B$22,0),0)))</f>
        <v>7.4491603923854504</v>
      </c>
      <c r="L16" s="20" cm="1">
        <f t="array" aca="1" ref="L16" ca="1">IF($B16="All", IF(ISERROR(AVERAGE(L$9:L15)),"NA",AVERAGE(L$9:L15)),IF(ISERROR(INDEX('NO2'!J$4:J$22,MATCH('Monthly Review NO2'!$B16,'NO2'!$B$4:$B$22,0),0)),"",INDEX('NO2'!J$4:J$22,MATCH('Monthly Review NO2'!$B16,'NO2'!$B$4:$B$22,0),0)))</f>
        <v>6.1951769680040298</v>
      </c>
      <c r="M16" s="20"/>
      <c r="N16" s="20"/>
      <c r="O16" s="20"/>
      <c r="P16" s="20"/>
      <c r="Q16" s="35" cm="1">
        <f t="array" aca="1" ref="Q16" ca="1">IF($B16="All", IF(ISERROR(AVERAGE(Q$9:Q15)),"NA",AVERAGE(Q$9:Q15)),IF(ISERROR(INDEX('NO2'!O$4:O$22,MATCH('Monthly Review NO2'!$B16,'NO2'!$B$4:$B$22,0),0)),"",INDEX('NO2'!O$4:O$22,MATCH('Monthly Review NO2'!$B16,'NO2'!$B$4:$B$22,0),0)))</f>
        <v>8.4152836863125327</v>
      </c>
    </row>
    <row r="17" spans="1:17" x14ac:dyDescent="0.35">
      <c r="A17" s="4"/>
      <c r="B17" s="5" t="str">
        <f ca="1"/>
        <v>EB3</v>
      </c>
      <c r="C17" s="5" t="str">
        <f ca="1">IFERROR(IF(B17="All","-",VLOOKUP($B17,'List of AQMS'!$A$59:$C$77,3,FALSE)),"")</f>
        <v xml:space="preserve">AURN - Holly Place </v>
      </c>
      <c r="D17" s="5" t="str">
        <f ca="1">IFERROR(IF(B17="All","-",VLOOKUP($B17,'List of AQMS'!$B$38:$C$56,2,FALSE)),"")</f>
        <v>Eastbourne</v>
      </c>
      <c r="E17" s="20" cm="1">
        <f t="array" aca="1" ref="E17" ca="1">IF($B17="All", IF(ISERROR(AVERAGE(E$9:E16)),"NA",AVERAGE(E$9:E16)),IF(ISERROR(INDEX('NO2'!C$4:C$22,MATCH('Monthly Review NO2'!$B17,'NO2'!$B$4:$B$22,0),0)),"",INDEX('NO2'!C$4:C$22,MATCH('Monthly Review NO2'!$B17,'NO2'!$B$4:$B$22,0),0)))</f>
        <v>10.719236227376101</v>
      </c>
      <c r="F17" s="20" cm="1">
        <f t="array" aca="1" ref="F17" ca="1">IF($B17="All", IF(ISERROR(AVERAGE(F$9:F16)),"NA",AVERAGE(F$9:F16)),IF(ISERROR(INDEX('NO2'!D$4:D$22,MATCH('Monthly Review NO2'!$B17,'NO2'!$B$4:$B$22,0),0)),"",INDEX('NO2'!D$4:D$22,MATCH('Monthly Review NO2'!$B17,'NO2'!$B$4:$B$22,0),0)))</f>
        <v>7.9719990963855398</v>
      </c>
      <c r="G17" s="20" cm="1">
        <f t="array" aca="1" ref="G17" ca="1">IF($B17="All", IF(ISERROR(AVERAGE(G$9:G16)),"NA",AVERAGE(G$9:G16)),IF(ISERROR(INDEX('NO2'!E$4:E$22,MATCH('Monthly Review NO2'!$B17,'NO2'!$B$4:$B$22,0),0)),"",INDEX('NO2'!E$4:E$22,MATCH('Monthly Review NO2'!$B17,'NO2'!$B$4:$B$22,0),0)))</f>
        <v>8.0581539898374004</v>
      </c>
      <c r="H17" s="20" cm="1">
        <f t="array" aca="1" ref="H17" ca="1">IF($B17="All", IF(ISERROR(AVERAGE(H$9:H16)),"NA",AVERAGE(H$9:H16)),IF(ISERROR(INDEX('NO2'!F$4:F$22,MATCH('Monthly Review NO2'!$B17,'NO2'!$B$4:$B$22,0),0)),"",INDEX('NO2'!F$4:F$22,MATCH('Monthly Review NO2'!$B17,'NO2'!$B$4:$B$22,0),0)))</f>
        <v>5.86747294853964</v>
      </c>
      <c r="I17" s="20" cm="1">
        <f t="array" aca="1" ref="I17" ca="1">IF($B17="All", IF(ISERROR(AVERAGE(I$9:I16)),"NA",AVERAGE(I$9:I16)),IF(ISERROR(INDEX('NO2'!G$4:G$22,MATCH('Monthly Review NO2'!$B17,'NO2'!$B$4:$B$22,0),0)),"",INDEX('NO2'!G$4:G$22,MATCH('Monthly Review NO2'!$B17,'NO2'!$B$4:$B$22,0),0)))</f>
        <v>10.5145879374159</v>
      </c>
      <c r="J17" s="20" cm="1">
        <f t="array" aca="1" ref="J17" ca="1">IF($B17="All", IF(ISERROR(AVERAGE(J$9:J16)),"NA",AVERAGE(J$9:J16)),IF(ISERROR(INDEX('NO2'!H$4:H$22,MATCH('Monthly Review NO2'!$B17,'NO2'!$B$4:$B$22,0),0)),"",INDEX('NO2'!H$4:H$22,MATCH('Monthly Review NO2'!$B17,'NO2'!$B$4:$B$22,0),0)))</f>
        <v>6.7982540992907801</v>
      </c>
      <c r="K17" s="20" cm="1">
        <f t="array" aca="1" ref="K17" ca="1">IF($B17="All", IF(ISERROR(AVERAGE(K$9:K16)),"NA",AVERAGE(K$9:K16)),IF(ISERROR(INDEX('NO2'!I$4:I$22,MATCH('Monthly Review NO2'!$B17,'NO2'!$B$4:$B$22,0),0)),"",INDEX('NO2'!I$4:I$22,MATCH('Monthly Review NO2'!$B17,'NO2'!$B$4:$B$22,0),0)))</f>
        <v>7.6333082368775198</v>
      </c>
      <c r="L17" s="20" cm="1">
        <f t="array" aca="1" ref="L17" ca="1">IF($B17="All", IF(ISERROR(AVERAGE(L$9:L16)),"NA",AVERAGE(L$9:L16)),IF(ISERROR(INDEX('NO2'!J$4:J$22,MATCH('Monthly Review NO2'!$B17,'NO2'!$B$4:$B$22,0),0)),"",INDEX('NO2'!J$4:J$22,MATCH('Monthly Review NO2'!$B17,'NO2'!$B$4:$B$22,0),0)))</f>
        <v>7.8554131058495802</v>
      </c>
      <c r="M17" s="20"/>
      <c r="N17" s="20"/>
      <c r="O17" s="20"/>
      <c r="P17" s="20"/>
      <c r="Q17" s="35" cm="1">
        <f t="array" aca="1" ref="Q17" ca="1">IF($B17="All", IF(ISERROR(AVERAGE(Q$9:Q16)),"NA",AVERAGE(Q$9:Q16)),IF(ISERROR(INDEX('NO2'!O$4:O$22,MATCH('Monthly Review NO2'!$B17,'NO2'!$B$4:$B$22,0),0)),"",INDEX('NO2'!O$4:O$22,MATCH('Monthly Review NO2'!$B17,'NO2'!$B$4:$B$22,0),0)))</f>
        <v>8.1773032051965568</v>
      </c>
    </row>
    <row r="18" spans="1:17" x14ac:dyDescent="0.35">
      <c r="A18" s="4"/>
      <c r="B18" s="5" t="str">
        <f ca="1"/>
        <v>HO2</v>
      </c>
      <c r="C18" s="5" t="str">
        <f ca="1">IFERROR(IF(B18="All","-",VLOOKUP($B18,'List of AQMS'!$A$59:$C$77,3,FALSE)),"")</f>
        <v xml:space="preserve">Horsham DC - Park Way </v>
      </c>
      <c r="D18" s="5" t="str">
        <f ca="1">IFERROR(IF(B18="All","-",VLOOKUP($B18,'List of AQMS'!$B$38:$C$56,2,FALSE)),"")</f>
        <v>Horsham</v>
      </c>
      <c r="E18" s="20" cm="1">
        <f t="array" aca="1" ref="E18" ca="1">IF($B18="All", IF(ISERROR(AVERAGE(E$9:E17)),"NA",AVERAGE(E$9:E17)),IF(ISERROR(INDEX('NO2'!C$4:C$22,MATCH('Monthly Review NO2'!$B18,'NO2'!$B$4:$B$22,0),0)),"",INDEX('NO2'!C$4:C$22,MATCH('Monthly Review NO2'!$B18,'NO2'!$B$4:$B$22,0),0)))</f>
        <v>21.961834160105401</v>
      </c>
      <c r="F18" s="20" cm="1">
        <f t="array" aca="1" ref="F18" ca="1">IF($B18="All", IF(ISERROR(AVERAGE(F$9:F17)),"NA",AVERAGE(F$9:F17)),IF(ISERROR(INDEX('NO2'!D$4:D$22,MATCH('Monthly Review NO2'!$B18,'NO2'!$B$4:$B$22,0),0)),"",INDEX('NO2'!D$4:D$22,MATCH('Monthly Review NO2'!$B18,'NO2'!$B$4:$B$22,0),0)))</f>
        <v>15.0370899396897</v>
      </c>
      <c r="G18" s="20" cm="1">
        <f t="array" aca="1" ref="G18" ca="1">IF($B18="All", IF(ISERROR(AVERAGE(G$9:G17)),"NA",AVERAGE(G$9:G17)),IF(ISERROR(INDEX('NO2'!E$4:E$22,MATCH('Monthly Review NO2'!$B18,'NO2'!$B$4:$B$22,0),0)),"",INDEX('NO2'!E$4:E$22,MATCH('Monthly Review NO2'!$B18,'NO2'!$B$4:$B$22,0),0)))</f>
        <v>16.212180317048499</v>
      </c>
      <c r="H18" s="20" cm="1">
        <f t="array" aca="1" ref="H18" ca="1">IF($B18="All", IF(ISERROR(AVERAGE(H$9:H17)),"NA",AVERAGE(H$9:H17)),IF(ISERROR(INDEX('NO2'!F$4:F$22,MATCH('Monthly Review NO2'!$B18,'NO2'!$B$4:$B$22,0),0)),"",INDEX('NO2'!F$4:F$22,MATCH('Monthly Review NO2'!$B18,'NO2'!$B$4:$B$22,0),0)))</f>
        <v>13.9396113130564</v>
      </c>
      <c r="I18" s="20" cm="1">
        <f t="array" aca="1" ref="I18" ca="1">IF($B18="All", IF(ISERROR(AVERAGE(I$9:I17)),"NA",AVERAGE(I$9:I17)),IF(ISERROR(INDEX('NO2'!G$4:G$22,MATCH('Monthly Review NO2'!$B18,'NO2'!$B$4:$B$22,0),0)),"",INDEX('NO2'!G$4:G$22,MATCH('Monthly Review NO2'!$B18,'NO2'!$B$4:$B$22,0),0)))</f>
        <v>14.8798751127187</v>
      </c>
      <c r="J18" s="20" cm="1">
        <f t="array" aca="1" ref="J18" ca="1">IF($B18="All", IF(ISERROR(AVERAGE(J$9:J17)),"NA",AVERAGE(J$9:J17)),IF(ISERROR(INDEX('NO2'!H$4:H$22,MATCH('Monthly Review NO2'!$B18,'NO2'!$B$4:$B$22,0),0)),"",INDEX('NO2'!H$4:H$22,MATCH('Monthly Review NO2'!$B18,'NO2'!$B$4:$B$22,0),0)))</f>
        <v>11.8220781893602</v>
      </c>
      <c r="K18" s="20" cm="1">
        <f t="array" aca="1" ref="K18" ca="1">IF($B18="All", IF(ISERROR(AVERAGE(K$9:K17)),"NA",AVERAGE(K$9:K17)),IF(ISERROR(INDEX('NO2'!I$4:I$22,MATCH('Monthly Review NO2'!$B18,'NO2'!$B$4:$B$22,0),0)),"",INDEX('NO2'!I$4:I$22,MATCH('Monthly Review NO2'!$B18,'NO2'!$B$4:$B$22,0),0)))</f>
        <v>12.468223077546</v>
      </c>
      <c r="L18" s="20" cm="1">
        <f t="array" aca="1" ref="L18" ca="1">IF($B18="All", IF(ISERROR(AVERAGE(L$9:L17)),"NA",AVERAGE(L$9:L17)),IF(ISERROR(INDEX('NO2'!J$4:J$22,MATCH('Monthly Review NO2'!$B18,'NO2'!$B$4:$B$22,0),0)),"",INDEX('NO2'!J$4:J$22,MATCH('Monthly Review NO2'!$B18,'NO2'!$B$4:$B$22,0),0)))</f>
        <v>12.582588937052</v>
      </c>
      <c r="M18" s="20"/>
      <c r="N18" s="20"/>
      <c r="O18" s="20"/>
      <c r="P18" s="20"/>
      <c r="Q18" s="35" cm="1">
        <f t="array" aca="1" ref="Q18" ca="1">IF($B18="All", IF(ISERROR(AVERAGE(Q$9:Q17)),"NA",AVERAGE(Q$9:Q17)),IF(ISERROR(INDEX('NO2'!O$4:O$22,MATCH('Monthly Review NO2'!$B18,'NO2'!$B$4:$B$22,0),0)),"",INDEX('NO2'!O$4:O$22,MATCH('Monthly Review NO2'!$B18,'NO2'!$B$4:$B$22,0),0)))</f>
        <v>14.862935130822111</v>
      </c>
    </row>
    <row r="19" spans="1:17" x14ac:dyDescent="0.35">
      <c r="A19" s="4"/>
      <c r="B19" s="5" t="str">
        <f ca="1"/>
        <v>HO4</v>
      </c>
      <c r="C19" s="5" t="str">
        <f ca="1">IFERROR(IF(B19="All","-",VLOOKUP($B19,'List of AQMS'!$A$59:$C$77,3,FALSE)),"")</f>
        <v xml:space="preserve">AURN - Storrington </v>
      </c>
      <c r="D19" s="5" t="str">
        <f ca="1">IFERROR(IF(B19="All","-",VLOOKUP($B19,'List of AQMS'!$B$38:$C$56,2,FALSE)),"")</f>
        <v>Horsham</v>
      </c>
      <c r="E19" s="20" cm="1">
        <f t="array" aca="1" ref="E19" ca="1">IF($B19="All", IF(ISERROR(AVERAGE(E$9:E18)),"NA",AVERAGE(E$9:E18)),IF(ISERROR(INDEX('NO2'!C$4:C$22,MATCH('Monthly Review NO2'!$B19,'NO2'!$B$4:$B$22,0),0)),"",INDEX('NO2'!C$4:C$22,MATCH('Monthly Review NO2'!$B19,'NO2'!$B$4:$B$22,0),0)))</f>
        <v>22.472567883128701</v>
      </c>
      <c r="F19" s="20" cm="1">
        <f t="array" aca="1" ref="F19" ca="1">IF($B19="All", IF(ISERROR(AVERAGE(F$9:F18)),"NA",AVERAGE(F$9:F18)),IF(ISERROR(INDEX('NO2'!D$4:D$22,MATCH('Monthly Review NO2'!$B19,'NO2'!$B$4:$B$22,0),0)),"",INDEX('NO2'!D$4:D$22,MATCH('Monthly Review NO2'!$B19,'NO2'!$B$4:$B$22,0),0)))</f>
        <v>13.876400804640699</v>
      </c>
      <c r="G19" s="20" cm="1">
        <f t="array" aca="1" ref="G19" ca="1">IF($B19="All", IF(ISERROR(AVERAGE(G$9:G18)),"NA",AVERAGE(G$9:G18)),IF(ISERROR(INDEX('NO2'!E$4:E$22,MATCH('Monthly Review NO2'!$B19,'NO2'!$B$4:$B$22,0),0)),"",INDEX('NO2'!E$4:E$22,MATCH('Monthly Review NO2'!$B19,'NO2'!$B$4:$B$22,0),0)))</f>
        <v>16.179926527777798</v>
      </c>
      <c r="H19" s="20" cm="1">
        <f t="array" aca="1" ref="H19" ca="1">IF($B19="All", IF(ISERROR(AVERAGE(H$9:H18)),"NA",AVERAGE(H$9:H18)),IF(ISERROR(INDEX('NO2'!F$4:F$22,MATCH('Monthly Review NO2'!$B19,'NO2'!$B$4:$B$22,0),0)),"",INDEX('NO2'!F$4:F$22,MATCH('Monthly Review NO2'!$B19,'NO2'!$B$4:$B$22,0),0)))</f>
        <v>14.340277221448501</v>
      </c>
      <c r="I19" s="20" cm="1">
        <f t="array" aca="1" ref="I19" ca="1">IF($B19="All", IF(ISERROR(AVERAGE(I$9:I18)),"NA",AVERAGE(I$9:I18)),IF(ISERROR(INDEX('NO2'!G$4:G$22,MATCH('Monthly Review NO2'!$B19,'NO2'!$B$4:$B$22,0),0)),"",INDEX('NO2'!G$4:G$22,MATCH('Monthly Review NO2'!$B19,'NO2'!$B$4:$B$22,0),0)))</f>
        <v>18.099763218623501</v>
      </c>
      <c r="J19" s="20" cm="1">
        <f t="array" aca="1" ref="J19" ca="1">IF($B19="All", IF(ISERROR(AVERAGE(J$9:J18)),"NA",AVERAGE(J$9:J18)),IF(ISERROR(INDEX('NO2'!H$4:H$22,MATCH('Monthly Review NO2'!$B19,'NO2'!$B$4:$B$22,0),0)),"",INDEX('NO2'!H$4:H$22,MATCH('Monthly Review NO2'!$B19,'NO2'!$B$4:$B$22,0),0)))</f>
        <v>14.732373319362001</v>
      </c>
      <c r="K19" s="20" cm="1">
        <f t="array" aca="1" ref="K19" ca="1">IF($B19="All", IF(ISERROR(AVERAGE(K$9:K18)),"NA",AVERAGE(K$9:K18)),IF(ISERROR(INDEX('NO2'!I$4:I$22,MATCH('Monthly Review NO2'!$B19,'NO2'!$B$4:$B$22,0),0)),"",INDEX('NO2'!I$4:I$22,MATCH('Monthly Review NO2'!$B19,'NO2'!$B$4:$B$22,0),0)))</f>
        <v>13.5741366090786</v>
      </c>
      <c r="L19" s="20" cm="1">
        <f t="array" aca="1" ref="L19" ca="1">IF($B19="All", IF(ISERROR(AVERAGE(L$9:L18)),"NA",AVERAGE(L$9:L18)),IF(ISERROR(INDEX('NO2'!J$4:J$22,MATCH('Monthly Review NO2'!$B19,'NO2'!$B$4:$B$22,0),0)),"",INDEX('NO2'!J$4:J$22,MATCH('Monthly Review NO2'!$B19,'NO2'!$B$4:$B$22,0),0)))</f>
        <v>12.4082292981844</v>
      </c>
      <c r="M19" s="20"/>
      <c r="N19" s="20"/>
      <c r="O19" s="20"/>
      <c r="P19" s="20"/>
      <c r="Q19" s="35" cm="1">
        <f t="array" aca="1" ref="Q19" ca="1">IF($B19="All", IF(ISERROR(AVERAGE(Q$9:Q18)),"NA",AVERAGE(Q$9:Q18)),IF(ISERROR(INDEX('NO2'!O$4:O$22,MATCH('Monthly Review NO2'!$B19,'NO2'!$B$4:$B$22,0),0)),"",INDEX('NO2'!O$4:O$22,MATCH('Monthly Review NO2'!$B19,'NO2'!$B$4:$B$22,0),0)))</f>
        <v>15.710459360280522</v>
      </c>
    </row>
    <row r="20" spans="1:17" x14ac:dyDescent="0.35">
      <c r="A20" s="4"/>
      <c r="B20" s="5" t="str">
        <f ca="1"/>
        <v>HO5</v>
      </c>
      <c r="C20" s="5" t="str">
        <f ca="1">IFERROR(IF(B20="All","-",VLOOKUP($B20,'List of AQMS'!$A$59:$C$77,3,FALSE)),"")</f>
        <v xml:space="preserve">Horsham DC - Cowfold </v>
      </c>
      <c r="D20" s="5" t="str">
        <f ca="1">IFERROR(IF(B20="All","-",VLOOKUP($B20,'List of AQMS'!$B$38:$C$56,2,FALSE)),"")</f>
        <v>Horsham</v>
      </c>
      <c r="E20" s="20" cm="1">
        <f t="array" aca="1" ref="E20" ca="1">IF($B20="All", IF(ISERROR(AVERAGE(E$9:E19)),"NA",AVERAGE(E$9:E19)),IF(ISERROR(INDEX('NO2'!C$4:C$22,MATCH('Monthly Review NO2'!$B20,'NO2'!$B$4:$B$22,0),0)),"",INDEX('NO2'!C$4:C$22,MATCH('Monthly Review NO2'!$B20,'NO2'!$B$4:$B$22,0),0)))</f>
        <v>20.428229346631699</v>
      </c>
      <c r="F20" s="20" cm="1">
        <f t="array" aca="1" ref="F20" ca="1">IF($B20="All", IF(ISERROR(AVERAGE(F$9:F19)),"NA",AVERAGE(F$9:F19)),IF(ISERROR(INDEX('NO2'!D$4:D$22,MATCH('Monthly Review NO2'!$B20,'NO2'!$B$4:$B$22,0),0)),"",INDEX('NO2'!D$4:D$22,MATCH('Monthly Review NO2'!$B20,'NO2'!$B$4:$B$22,0),0)))</f>
        <v>14.261683982399401</v>
      </c>
      <c r="G20" s="20" cm="1">
        <f t="array" aca="1" ref="G20" ca="1">IF($B20="All", IF(ISERROR(AVERAGE(G$9:G19)),"NA",AVERAGE(G$9:G19)),IF(ISERROR(INDEX('NO2'!E$4:E$22,MATCH('Monthly Review NO2'!$B20,'NO2'!$B$4:$B$22,0),0)),"",INDEX('NO2'!E$4:E$22,MATCH('Monthly Review NO2'!$B20,'NO2'!$B$4:$B$22,0),0)))</f>
        <v>20.134810204127401</v>
      </c>
      <c r="H20" s="20" cm="1">
        <f t="array" aca="1" ref="H20" ca="1">IF($B20="All", IF(ISERROR(AVERAGE(H$9:H19)),"NA",AVERAGE(H$9:H19)),IF(ISERROR(INDEX('NO2'!F$4:F$22,MATCH('Monthly Review NO2'!$B20,'NO2'!$B$4:$B$22,0),0)),"",INDEX('NO2'!F$4:F$22,MATCH('Monthly Review NO2'!$B20,'NO2'!$B$4:$B$22,0),0)))</f>
        <v>13.9802703362309</v>
      </c>
      <c r="I20" s="20" cm="1">
        <f t="array" aca="1" ref="I20" ca="1">IF($B20="All", IF(ISERROR(AVERAGE(I$9:I19)),"NA",AVERAGE(I$9:I19)),IF(ISERROR(INDEX('NO2'!G$4:G$22,MATCH('Monthly Review NO2'!$B20,'NO2'!$B$4:$B$22,0),0)),"",INDEX('NO2'!G$4:G$22,MATCH('Monthly Review NO2'!$B20,'NO2'!$B$4:$B$22,0),0)))</f>
        <v>16.734014524988702</v>
      </c>
      <c r="J20" s="20" cm="1">
        <f t="array" aca="1" ref="J20" ca="1">IF($B20="All", IF(ISERROR(AVERAGE(J$9:J19)),"NA",AVERAGE(J$9:J19)),IF(ISERROR(INDEX('NO2'!H$4:H$22,MATCH('Monthly Review NO2'!$B20,'NO2'!$B$4:$B$22,0),0)),"",INDEX('NO2'!H$4:H$22,MATCH('Monthly Review NO2'!$B20,'NO2'!$B$4:$B$22,0),0)))</f>
        <v>16.6939886539352</v>
      </c>
      <c r="K20" s="20" cm="1">
        <f t="array" aca="1" ref="K20" ca="1">IF($B20="All", IF(ISERROR(AVERAGE(K$9:K19)),"NA",AVERAGE(K$9:K19)),IF(ISERROR(INDEX('NO2'!I$4:I$22,MATCH('Monthly Review NO2'!$B20,'NO2'!$B$4:$B$22,0),0)),"",INDEX('NO2'!I$4:I$22,MATCH('Monthly Review NO2'!$B20,'NO2'!$B$4:$B$22,0),0)))</f>
        <v>13.9121132600733</v>
      </c>
      <c r="L20" s="20" cm="1">
        <f t="array" aca="1" ref="L20" ca="1">IF($B20="All", IF(ISERROR(AVERAGE(L$9:L19)),"NA",AVERAGE(L$9:L19)),IF(ISERROR(INDEX('NO2'!J$4:J$22,MATCH('Monthly Review NO2'!$B20,'NO2'!$B$4:$B$22,0),0)),"",INDEX('NO2'!J$4:J$22,MATCH('Monthly Review NO2'!$B20,'NO2'!$B$4:$B$22,0),0)))</f>
        <v>18.8206982228916</v>
      </c>
      <c r="M20" s="20"/>
      <c r="N20" s="20"/>
      <c r="O20" s="20"/>
      <c r="P20" s="20"/>
      <c r="Q20" s="35" cm="1">
        <f t="array" aca="1" ref="Q20" ca="1">IF($B20="All", IF(ISERROR(AVERAGE(Q$9:Q19)),"NA",AVERAGE(Q$9:Q19)),IF(ISERROR(INDEX('NO2'!O$4:O$22,MATCH('Monthly Review NO2'!$B20,'NO2'!$B$4:$B$22,0),0)),"",INDEX('NO2'!O$4:O$22,MATCH('Monthly Review NO2'!$B20,'NO2'!$B$4:$B$22,0),0)))</f>
        <v>16.870726066409777</v>
      </c>
    </row>
    <row r="21" spans="1:17" x14ac:dyDescent="0.35">
      <c r="A21" s="4"/>
      <c r="B21" s="5" t="str">
        <f ca="1"/>
        <v>HT1</v>
      </c>
      <c r="C21" s="5" t="str">
        <f ca="1">IFERROR(IF(B21="All","-",VLOOKUP($B21,'List of AQMS'!$A$59:$C$77,3,FALSE)),"")</f>
        <v xml:space="preserve">Hastings BC - Bexhill Rd, Bulverhythe </v>
      </c>
      <c r="D21" s="5" t="str">
        <f ca="1">IFERROR(IF(B21="All","-",VLOOKUP($B21,'List of AQMS'!$B$38:$C$56,2,FALSE)),"")</f>
        <v>Hastings</v>
      </c>
      <c r="E21" s="20" cm="1">
        <f t="array" aca="1" ref="E21" ca="1">IF($B21="All", IF(ISERROR(AVERAGE(E$9:E20)),"NA",AVERAGE(E$9:E20)),IF(ISERROR(INDEX('NO2'!C$4:C$22,MATCH('Monthly Review NO2'!$B21,'NO2'!$B$4:$B$22,0),0)),"",INDEX('NO2'!C$4:C$22,MATCH('Monthly Review NO2'!$B21,'NO2'!$B$4:$B$22,0),0)))</f>
        <v>10.086061512920001</v>
      </c>
      <c r="F21" s="20" cm="1">
        <f t="array" aca="1" ref="F21" ca="1">IF($B21="All", IF(ISERROR(AVERAGE(F$9:F20)),"NA",AVERAGE(F$9:F20)),IF(ISERROR(INDEX('NO2'!D$4:D$22,MATCH('Monthly Review NO2'!$B21,'NO2'!$B$4:$B$22,0),0)),"",INDEX('NO2'!D$4:D$22,MATCH('Monthly Review NO2'!$B21,'NO2'!$B$4:$B$22,0),0)))</f>
        <v>9.7818470699316507</v>
      </c>
      <c r="G21" s="20" cm="1">
        <f t="array" aca="1" ref="G21" ca="1">IF($B21="All", IF(ISERROR(AVERAGE(G$9:G20)),"NA",AVERAGE(G$9:G20)),IF(ISERROR(INDEX('NO2'!E$4:E$22,MATCH('Monthly Review NO2'!$B21,'NO2'!$B$4:$B$22,0),0)),"",INDEX('NO2'!E$4:E$22,MATCH('Monthly Review NO2'!$B21,'NO2'!$B$4:$B$22,0),0)))</f>
        <v>12.5433262830866</v>
      </c>
      <c r="H21" s="20" cm="1">
        <f t="array" aca="1" ref="H21" ca="1">IF($B21="All", IF(ISERROR(AVERAGE(H$9:H20)),"NA",AVERAGE(H$9:H20)),IF(ISERROR(INDEX('NO2'!F$4:F$22,MATCH('Monthly Review NO2'!$B21,'NO2'!$B$4:$B$22,0),0)),"",INDEX('NO2'!F$4:F$22,MATCH('Monthly Review NO2'!$B21,'NO2'!$B$4:$B$22,0),0)))</f>
        <v>9.3255519102920701</v>
      </c>
      <c r="I21" s="20" cm="1">
        <f t="array" aca="1" ref="I21" ca="1">IF($B21="All", IF(ISERROR(AVERAGE(I$9:I20)),"NA",AVERAGE(I$9:I20)),IF(ISERROR(INDEX('NO2'!G$4:G$22,MATCH('Monthly Review NO2'!$B21,'NO2'!$B$4:$B$22,0),0)),"",INDEX('NO2'!G$4:G$22,MATCH('Monthly Review NO2'!$B21,'NO2'!$B$4:$B$22,0),0)))</f>
        <v>12.4219679100494</v>
      </c>
      <c r="J21" s="20" cm="1">
        <f t="array" aca="1" ref="J21" ca="1">IF($B21="All", IF(ISERROR(AVERAGE(J$9:J20)),"NA",AVERAGE(J$9:J20)),IF(ISERROR(INDEX('NO2'!H$4:H$22,MATCH('Monthly Review NO2'!$B21,'NO2'!$B$4:$B$22,0),0)),"",INDEX('NO2'!H$4:H$22,MATCH('Monthly Review NO2'!$B21,'NO2'!$B$4:$B$22,0),0)))</f>
        <v>6.8966389887985597</v>
      </c>
      <c r="K21" s="20" cm="1">
        <f t="array" aca="1" ref="K21" ca="1">IF($B21="All", IF(ISERROR(AVERAGE(K$9:K20)),"NA",AVERAGE(K$9:K20)),IF(ISERROR(INDEX('NO2'!I$4:I$22,MATCH('Monthly Review NO2'!$B21,'NO2'!$B$4:$B$22,0),0)),"",INDEX('NO2'!I$4:I$22,MATCH('Monthly Review NO2'!$B21,'NO2'!$B$4:$B$22,0),0)))</f>
        <v>7.7740428768954697</v>
      </c>
      <c r="L21" s="20" cm="1">
        <f t="array" aca="1" ref="L21" ca="1">IF($B21="All", IF(ISERROR(AVERAGE(L$9:L20)),"NA",AVERAGE(L$9:L20)),IF(ISERROR(INDEX('NO2'!J$4:J$22,MATCH('Monthly Review NO2'!$B21,'NO2'!$B$4:$B$22,0),0)),"",INDEX('NO2'!J$4:J$22,MATCH('Monthly Review NO2'!$B21,'NO2'!$B$4:$B$22,0),0)))</f>
        <v>5.8854376123476699</v>
      </c>
      <c r="M21" s="20"/>
      <c r="N21" s="20"/>
      <c r="O21" s="20"/>
      <c r="P21" s="20"/>
      <c r="Q21" s="35" cm="1">
        <f t="array" aca="1" ref="Q21" ca="1">IF($B21="All", IF(ISERROR(AVERAGE(Q$9:Q20)),"NA",AVERAGE(Q$9:Q20)),IF(ISERROR(INDEX('NO2'!O$4:O$22,MATCH('Monthly Review NO2'!$B21,'NO2'!$B$4:$B$22,0),0)),"",INDEX('NO2'!O$4:O$22,MATCH('Monthly Review NO2'!$B21,'NO2'!$B$4:$B$22,0),0)))</f>
        <v>9.3393592705401769</v>
      </c>
    </row>
    <row r="22" spans="1:17" x14ac:dyDescent="0.35">
      <c r="A22" s="4"/>
      <c r="B22" s="5" t="str">
        <f ca="1"/>
        <v>LL1</v>
      </c>
      <c r="C22" s="5" t="str">
        <f ca="1">IFERROR(IF(B22="All","-",VLOOKUP($B22,'List of AQMS'!$A$59:$C$77,3,FALSE)),"")</f>
        <v xml:space="preserve">AURN - Lullington Heath </v>
      </c>
      <c r="D22" s="5" t="str">
        <f ca="1">IFERROR(IF(B22="All","-",VLOOKUP($B22,'List of AQMS'!$B$38:$C$56,2,FALSE)),"")</f>
        <v>Wealden</v>
      </c>
      <c r="E22" s="20" cm="1">
        <f t="array" aca="1" ref="E22" ca="1">IF($B22="All", IF(ISERROR(AVERAGE(E$9:E21)),"NA",AVERAGE(E$9:E21)),IF(ISERROR(INDEX('NO2'!C$4:C$22,MATCH('Monthly Review NO2'!$B22,'NO2'!$B$4:$B$22,0),0)),"",INDEX('NO2'!C$4:C$22,MATCH('Monthly Review NO2'!$B22,'NO2'!$B$4:$B$22,0),0)))</f>
        <v>6.7215254477611897</v>
      </c>
      <c r="F22" s="20" cm="1">
        <f t="array" aca="1" ref="F22" ca="1">IF($B22="All", IF(ISERROR(AVERAGE(F$9:F21)),"NA",AVERAGE(F$9:F21)),IF(ISERROR(INDEX('NO2'!D$4:D$22,MATCH('Monthly Review NO2'!$B22,'NO2'!$B$4:$B$22,0),0)),"",INDEX('NO2'!D$4:D$22,MATCH('Monthly Review NO2'!$B22,'NO2'!$B$4:$B$22,0),0)))</f>
        <v>4.8508015052552604</v>
      </c>
      <c r="G22" s="20" cm="1">
        <f t="array" aca="1" ref="G22" ca="1">IF($B22="All", IF(ISERROR(AVERAGE(G$9:G21)),"NA",AVERAGE(G$9:G21)),IF(ISERROR(INDEX('NO2'!E$4:E$22,MATCH('Monthly Review NO2'!$B22,'NO2'!$B$4:$B$22,0),0)),"",INDEX('NO2'!E$4:E$22,MATCH('Monthly Review NO2'!$B22,'NO2'!$B$4:$B$22,0),0)))</f>
        <v>7.5785053319209004</v>
      </c>
      <c r="H22" s="20" cm="1">
        <f t="array" aca="1" ref="H22" ca="1">IF($B22="All", IF(ISERROR(AVERAGE(H$9:H21)),"NA",AVERAGE(H$9:H21)),IF(ISERROR(INDEX('NO2'!F$4:F$22,MATCH('Monthly Review NO2'!$B22,'NO2'!$B$4:$B$22,0),0)),"",INDEX('NO2'!F$4:F$22,MATCH('Monthly Review NO2'!$B22,'NO2'!$B$4:$B$22,0),0)))</f>
        <v>5.6429329068150196</v>
      </c>
      <c r="I22" s="20" cm="1">
        <f t="array" aca="1" ref="I22" ca="1">IF($B22="All", IF(ISERROR(AVERAGE(I$9:I21)),"NA",AVERAGE(I$9:I21)),IF(ISERROR(INDEX('NO2'!G$4:G$22,MATCH('Monthly Review NO2'!$B22,'NO2'!$B$4:$B$22,0),0)),"",INDEX('NO2'!G$4:G$22,MATCH('Monthly Review NO2'!$B22,'NO2'!$B$4:$B$22,0),0)))</f>
        <v>6.1818730982503398</v>
      </c>
      <c r="J22" s="20" cm="1">
        <f t="array" aca="1" ref="J22" ca="1">IF($B22="All", IF(ISERROR(AVERAGE(J$9:J21)),"NA",AVERAGE(J$9:J21)),IF(ISERROR(INDEX('NO2'!H$4:H$22,MATCH('Monthly Review NO2'!$B22,'NO2'!$B$4:$B$22,0),0)),"",INDEX('NO2'!H$4:H$22,MATCH('Monthly Review NO2'!$B22,'NO2'!$B$4:$B$22,0),0)))</f>
        <v>4.3328278602225296</v>
      </c>
      <c r="K22" s="20" cm="1">
        <f t="array" aca="1" ref="K22" ca="1">IF($B22="All", IF(ISERROR(AVERAGE(K$9:K21)),"NA",AVERAGE(K$9:K21)),IF(ISERROR(INDEX('NO2'!I$4:I$22,MATCH('Monthly Review NO2'!$B22,'NO2'!$B$4:$B$22,0),0)),"",INDEX('NO2'!I$4:I$22,MATCH('Monthly Review NO2'!$B22,'NO2'!$B$4:$B$22,0),0)))</f>
        <v>4.0503377491258696</v>
      </c>
      <c r="L22" s="20" cm="1">
        <f t="array" aca="1" ref="L22" ca="1">IF($B22="All", IF(ISERROR(AVERAGE(L$9:L21)),"NA",AVERAGE(L$9:L21)),IF(ISERROR(INDEX('NO2'!J$4:J$22,MATCH('Monthly Review NO2'!$B22,'NO2'!$B$4:$B$22,0),0)),"",INDEX('NO2'!J$4:J$22,MATCH('Monthly Review NO2'!$B22,'NO2'!$B$4:$B$22,0),0)))</f>
        <v>3.4547782469260602</v>
      </c>
      <c r="M22" s="20"/>
      <c r="N22" s="20"/>
      <c r="O22" s="20"/>
      <c r="P22" s="20"/>
      <c r="Q22" s="35" cm="1">
        <f t="array" aca="1" ref="Q22" ca="1">IF($B22="All", IF(ISERROR(AVERAGE(Q$9:Q21)),"NA",AVERAGE(Q$9:Q21)),IF(ISERROR(INDEX('NO2'!O$4:O$22,MATCH('Monthly Review NO2'!$B22,'NO2'!$B$4:$B$22,0),0)),"",INDEX('NO2'!O$4:O$22,MATCH('Monthly Review NO2'!$B22,'NO2'!$B$4:$B$22,0),0)))</f>
        <v>5.3516977682846472</v>
      </c>
    </row>
    <row r="23" spans="1:17" x14ac:dyDescent="0.35">
      <c r="A23" s="4"/>
      <c r="B23" s="5" t="str">
        <f ca="1"/>
        <v>LS7</v>
      </c>
      <c r="C23" s="5" t="str">
        <f ca="1">IFERROR(IF(B23="All","-",VLOOKUP($B23,'List of AQMS'!$A$59:$C$77,3,FALSE)),"")</f>
        <v>Lewes DC - Newhaven</v>
      </c>
      <c r="D23" s="5" t="str">
        <f ca="1">IFERROR(IF(B23="All","-",VLOOKUP($B23,'List of AQMS'!$B$38:$C$56,2,FALSE)),"")</f>
        <v>Lewes</v>
      </c>
      <c r="E23" s="20" t="str" cm="1">
        <f t="array" aca="1" ref="E23" ca="1">IF($B23="All", IF(ISERROR(AVERAGE(E$9:E22)),"NA",AVERAGE(E$9:E22)),IF(ISERROR(INDEX('NO2'!C$4:C$22,MATCH('Monthly Review NO2'!$B23,'NO2'!$B$4:$B$22,0),0)),"",INDEX('NO2'!C$4:C$22,MATCH('Monthly Review NO2'!$B23,'NO2'!$B$4:$B$22,0),0)))</f>
        <v>N/A</v>
      </c>
      <c r="F23" s="20" t="str" cm="1">
        <f t="array" aca="1" ref="F23" ca="1">IF($B23="All", IF(ISERROR(AVERAGE(F$9:F22)),"NA",AVERAGE(F$9:F22)),IF(ISERROR(INDEX('NO2'!D$4:D$22,MATCH('Monthly Review NO2'!$B23,'NO2'!$B$4:$B$22,0),0)),"",INDEX('NO2'!D$4:D$22,MATCH('Monthly Review NO2'!$B23,'NO2'!$B$4:$B$22,0),0)))</f>
        <v>N/A</v>
      </c>
      <c r="G23" s="20" t="str" cm="1">
        <f t="array" aca="1" ref="G23" ca="1">IF($B23="All", IF(ISERROR(AVERAGE(G$9:G22)),"NA",AVERAGE(G$9:G22)),IF(ISERROR(INDEX('NO2'!E$4:E$22,MATCH('Monthly Review NO2'!$B23,'NO2'!$B$4:$B$22,0),0)),"",INDEX('NO2'!E$4:E$22,MATCH('Monthly Review NO2'!$B23,'NO2'!$B$4:$B$22,0),0)))</f>
        <v>N/A</v>
      </c>
      <c r="H23" s="20" t="str" cm="1">
        <f t="array" aca="1" ref="H23" ca="1">IF($B23="All", IF(ISERROR(AVERAGE(H$9:H22)),"NA",AVERAGE(H$9:H22)),IF(ISERROR(INDEX('NO2'!F$4:F$22,MATCH('Monthly Review NO2'!$B23,'NO2'!$B$4:$B$22,0),0)),"",INDEX('NO2'!F$4:F$22,MATCH('Monthly Review NO2'!$B23,'NO2'!$B$4:$B$22,0),0)))</f>
        <v>N/A</v>
      </c>
      <c r="I23" s="20" t="str" cm="1">
        <f t="array" aca="1" ref="I23" ca="1">IF($B23="All", IF(ISERROR(AVERAGE(I$9:I22)),"NA",AVERAGE(I$9:I22)),IF(ISERROR(INDEX('NO2'!G$4:G$22,MATCH('Monthly Review NO2'!$B23,'NO2'!$B$4:$B$22,0),0)),"",INDEX('NO2'!G$4:G$22,MATCH('Monthly Review NO2'!$B23,'NO2'!$B$4:$B$22,0),0)))</f>
        <v>N/A</v>
      </c>
      <c r="J23" s="20" t="str" cm="1">
        <f t="array" aca="1" ref="J23" ca="1">IF($B23="All", IF(ISERROR(AVERAGE(J$9:J22)),"NA",AVERAGE(J$9:J22)),IF(ISERROR(INDEX('NO2'!H$4:H$22,MATCH('Monthly Review NO2'!$B23,'NO2'!$B$4:$B$22,0),0)),"",INDEX('NO2'!H$4:H$22,MATCH('Monthly Review NO2'!$B23,'NO2'!$B$4:$B$22,0),0)))</f>
        <v>N/A</v>
      </c>
      <c r="K23" s="20" t="str" cm="1">
        <f t="array" aca="1" ref="K23" ca="1">IF($B23="All", IF(ISERROR(AVERAGE(K$9:K22)),"NA",AVERAGE(K$9:K22)),IF(ISERROR(INDEX('NO2'!I$4:I$22,MATCH('Monthly Review NO2'!$B23,'NO2'!$B$4:$B$22,0),0)),"",INDEX('NO2'!I$4:I$22,MATCH('Monthly Review NO2'!$B23,'NO2'!$B$4:$B$22,0),0)))</f>
        <v>N/A</v>
      </c>
      <c r="L23" s="20" t="str" cm="1">
        <f t="array" aca="1" ref="L23" ca="1">IF($B23="All", IF(ISERROR(AVERAGE(L$9:L22)),"NA",AVERAGE(L$9:L22)),IF(ISERROR(INDEX('NO2'!J$4:J$22,MATCH('Monthly Review NO2'!$B23,'NO2'!$B$4:$B$22,0),0)),"",INDEX('NO2'!J$4:J$22,MATCH('Monthly Review NO2'!$B23,'NO2'!$B$4:$B$22,0),0)))</f>
        <v>N/A</v>
      </c>
      <c r="M23" s="20"/>
      <c r="N23" s="20"/>
      <c r="O23" s="20"/>
      <c r="P23" s="20"/>
      <c r="Q23" s="35" t="str" cm="1">
        <f t="array" aca="1" ref="Q23" ca="1">IF($B23="All", IF(ISERROR(AVERAGE(Q$9:Q22)),"NA",AVERAGE(Q$9:Q22)),IF(ISERROR(INDEX('NO2'!O$4:O$22,MATCH('Monthly Review NO2'!$B23,'NO2'!$B$4:$B$22,0),0)),"",INDEX('NO2'!O$4:O$22,MATCH('Monthly Review NO2'!$B23,'NO2'!$B$4:$B$22,0),0)))</f>
        <v>N/A</v>
      </c>
    </row>
    <row r="24" spans="1:17" x14ac:dyDescent="0.35">
      <c r="A24" s="4"/>
      <c r="B24" s="5" t="str">
        <f ca="1"/>
        <v>LS8</v>
      </c>
      <c r="C24" s="5" t="str">
        <f ca="1">IFERROR(IF(B24="All","-",VLOOKUP($B24,'List of AQMS'!$A$59:$C$77,3,FALSE)),"")</f>
        <v xml:space="preserve">Lewes DC – Little East Street </v>
      </c>
      <c r="D24" s="5" t="str">
        <f ca="1">IFERROR(IF(B24="All","-",VLOOKUP($B24,'List of AQMS'!$B$38:$C$56,2,FALSE)),"")</f>
        <v>Lewes</v>
      </c>
      <c r="E24" s="20" cm="1">
        <f t="array" aca="1" ref="E24" ca="1">IF($B24="All", IF(ISERROR(AVERAGE(E$9:E23)),"NA",AVERAGE(E$9:E23)),IF(ISERROR(INDEX('NO2'!C$4:C$22,MATCH('Monthly Review NO2'!$B24,'NO2'!$B$4:$B$22,0),0)),"",INDEX('NO2'!C$4:C$22,MATCH('Monthly Review NO2'!$B24,'NO2'!$B$4:$B$22,0),0)))</f>
        <v>17.376820611469501</v>
      </c>
      <c r="F24" s="20" cm="1">
        <f t="array" aca="1" ref="F24" ca="1">IF($B24="All", IF(ISERROR(AVERAGE(F$9:F23)),"NA",AVERAGE(F$9:F23)),IF(ISERROR(INDEX('NO2'!D$4:D$22,MATCH('Monthly Review NO2'!$B24,'NO2'!$B$4:$B$22,0),0)),"",INDEX('NO2'!D$4:D$22,MATCH('Monthly Review NO2'!$B24,'NO2'!$B$4:$B$22,0),0)))</f>
        <v>15.189573851772</v>
      </c>
      <c r="G24" s="20" cm="1">
        <f t="array" aca="1" ref="G24" ca="1">IF($B24="All", IF(ISERROR(AVERAGE(G$9:G23)),"NA",AVERAGE(G$9:G23)),IF(ISERROR(INDEX('NO2'!E$4:E$22,MATCH('Monthly Review NO2'!$B24,'NO2'!$B$4:$B$22,0),0)),"",INDEX('NO2'!E$4:E$22,MATCH('Monthly Review NO2'!$B24,'NO2'!$B$4:$B$22,0),0)))</f>
        <v>16.309120254710599</v>
      </c>
      <c r="H24" s="20" cm="1">
        <f t="array" aca="1" ref="H24" ca="1">IF($B24="All", IF(ISERROR(AVERAGE(H$9:H23)),"NA",AVERAGE(H$9:H23)),IF(ISERROR(INDEX('NO2'!F$4:F$22,MATCH('Monthly Review NO2'!$B24,'NO2'!$B$4:$B$22,0),0)),"",INDEX('NO2'!F$4:F$22,MATCH('Monthly Review NO2'!$B24,'NO2'!$B$4:$B$22,0),0)))</f>
        <v>11.7408296751275</v>
      </c>
      <c r="I24" s="20" cm="1">
        <f t="array" aca="1" ref="I24" ca="1">IF($B24="All", IF(ISERROR(AVERAGE(I$9:I23)),"NA",AVERAGE(I$9:I23)),IF(ISERROR(INDEX('NO2'!G$4:G$22,MATCH('Monthly Review NO2'!$B24,'NO2'!$B$4:$B$22,0),0)),"",INDEX('NO2'!G$4:G$22,MATCH('Monthly Review NO2'!$B24,'NO2'!$B$4:$B$22,0),0)))</f>
        <v>13.0321755769489</v>
      </c>
      <c r="J24" s="20" cm="1">
        <f t="array" aca="1" ref="J24" ca="1">IF($B24="All", IF(ISERROR(AVERAGE(J$9:J23)),"NA",AVERAGE(J$9:J23)),IF(ISERROR(INDEX('NO2'!H$4:H$22,MATCH('Monthly Review NO2'!$B24,'NO2'!$B$4:$B$22,0),0)),"",INDEX('NO2'!H$4:H$22,MATCH('Monthly Review NO2'!$B24,'NO2'!$B$4:$B$22,0),0)))</f>
        <v>10.5123359610525</v>
      </c>
      <c r="K24" s="20" cm="1">
        <f t="array" aca="1" ref="K24" ca="1">IF($B24="All", IF(ISERROR(AVERAGE(K$9:K23)),"NA",AVERAGE(K$9:K23)),IF(ISERROR(INDEX('NO2'!I$4:I$22,MATCH('Monthly Review NO2'!$B24,'NO2'!$B$4:$B$22,0),0)),"",INDEX('NO2'!I$4:I$22,MATCH('Monthly Review NO2'!$B24,'NO2'!$B$4:$B$22,0),0)))</f>
        <v>9.6088860004032295</v>
      </c>
      <c r="L24" s="20" cm="1">
        <f t="array" aca="1" ref="L24" ca="1">IF($B24="All", IF(ISERROR(AVERAGE(L$9:L23)),"NA",AVERAGE(L$9:L23)),IF(ISERROR(INDEX('NO2'!J$4:J$22,MATCH('Monthly Review NO2'!$B24,'NO2'!$B$4:$B$22,0),0)),"",INDEX('NO2'!J$4:J$22,MATCH('Monthly Review NO2'!$B24,'NO2'!$B$4:$B$22,0),0)))</f>
        <v>9.0891895199966406</v>
      </c>
      <c r="M24" s="20"/>
      <c r="N24" s="20"/>
      <c r="O24" s="20"/>
      <c r="P24" s="20"/>
      <c r="Q24" s="35" cm="1">
        <f t="array" aca="1" ref="Q24" ca="1">IF($B24="All", IF(ISERROR(AVERAGE(Q$9:Q23)),"NA",AVERAGE(Q$9:Q23)),IF(ISERROR(INDEX('NO2'!O$4:O$22,MATCH('Monthly Review NO2'!$B24,'NO2'!$B$4:$B$22,0),0)),"",INDEX('NO2'!O$4:O$22,MATCH('Monthly Review NO2'!$B24,'NO2'!$B$4:$B$22,0),0)))</f>
        <v>12.857366431435109</v>
      </c>
    </row>
    <row r="25" spans="1:17" x14ac:dyDescent="0.35">
      <c r="A25" s="4"/>
      <c r="B25" s="5" t="str">
        <f ca="1"/>
        <v>RY2</v>
      </c>
      <c r="C25" s="5" t="str">
        <f ca="1">IFERROR(IF(B25="All","-",VLOOKUP($B25,'List of AQMS'!$A$59:$C$77,3,FALSE)),"")</f>
        <v xml:space="preserve">Rother DC -  De La Warr Road </v>
      </c>
      <c r="D25" s="5" t="str">
        <f ca="1">IFERROR(IF(B25="All","-",VLOOKUP($B25,'List of AQMS'!$B$38:$C$56,2,FALSE)),"")</f>
        <v>Rother</v>
      </c>
      <c r="E25" s="20" cm="1">
        <f t="array" aca="1" ref="E25" ca="1">IF($B25="All", IF(ISERROR(AVERAGE(E$9:E24)),"NA",AVERAGE(E$9:E24)),IF(ISERROR(INDEX('NO2'!C$4:C$22,MATCH('Monthly Review NO2'!$B25,'NO2'!$B$4:$B$22,0),0)),"",INDEX('NO2'!C$4:C$22,MATCH('Monthly Review NO2'!$B25,'NO2'!$B$4:$B$22,0),0)))</f>
        <v>20.5501262916667</v>
      </c>
      <c r="F25" s="20" cm="1">
        <f t="array" aca="1" ref="F25" ca="1">IF($B25="All", IF(ISERROR(AVERAGE(F$9:F24)),"NA",AVERAGE(F$9:F24)),IF(ISERROR(INDEX('NO2'!D$4:D$22,MATCH('Monthly Review NO2'!$B25,'NO2'!$B$4:$B$22,0),0)),"",INDEX('NO2'!D$4:D$22,MATCH('Monthly Review NO2'!$B25,'NO2'!$B$4:$B$22,0),0)))</f>
        <v>11.330342548391</v>
      </c>
      <c r="G25" s="20" cm="1">
        <f t="array" aca="1" ref="G25" ca="1">IF($B25="All", IF(ISERROR(AVERAGE(G$9:G24)),"NA",AVERAGE(G$9:G24)),IF(ISERROR(INDEX('NO2'!E$4:E$22,MATCH('Monthly Review NO2'!$B25,'NO2'!$B$4:$B$22,0),0)),"",INDEX('NO2'!E$4:E$22,MATCH('Monthly Review NO2'!$B25,'NO2'!$B$4:$B$22,0),0)))</f>
        <v>11.1495460141543</v>
      </c>
      <c r="H25" s="20" cm="1">
        <f t="array" aca="1" ref="H25" ca="1">IF($B25="All", IF(ISERROR(AVERAGE(H$9:H24)),"NA",AVERAGE(H$9:H24)),IF(ISERROR(INDEX('NO2'!F$4:F$22,MATCH('Monthly Review NO2'!$B25,'NO2'!$B$4:$B$22,0),0)),"",INDEX('NO2'!F$4:F$22,MATCH('Monthly Review NO2'!$B25,'NO2'!$B$4:$B$22,0),0)))</f>
        <v>9.0786781761025992</v>
      </c>
      <c r="I25" s="20" cm="1">
        <f t="array" aca="1" ref="I25" ca="1">IF($B25="All", IF(ISERROR(AVERAGE(I$9:I24)),"NA",AVERAGE(I$9:I24)),IF(ISERROR(INDEX('NO2'!G$4:G$22,MATCH('Monthly Review NO2'!$B25,'NO2'!$B$4:$B$22,0),0)),"",INDEX('NO2'!G$4:G$22,MATCH('Monthly Review NO2'!$B25,'NO2'!$B$4:$B$22,0),0)))</f>
        <v>13.0032279512769</v>
      </c>
      <c r="J25" s="20" cm="1">
        <f t="array" aca="1" ref="J25" ca="1">IF($B25="All", IF(ISERROR(AVERAGE(J$9:J24)),"NA",AVERAGE(J$9:J24)),IF(ISERROR(INDEX('NO2'!H$4:H$22,MATCH('Monthly Review NO2'!$B25,'NO2'!$B$4:$B$22,0),0)),"",INDEX('NO2'!H$4:H$22,MATCH('Monthly Review NO2'!$B25,'NO2'!$B$4:$B$22,0),0)))</f>
        <v>7.7297379775753603</v>
      </c>
      <c r="K25" s="20" cm="1">
        <f t="array" aca="1" ref="K25" ca="1">IF($B25="All", IF(ISERROR(AVERAGE(K$9:K24)),"NA",AVERAGE(K$9:K24)),IF(ISERROR(INDEX('NO2'!I$4:I$22,MATCH('Monthly Review NO2'!$B25,'NO2'!$B$4:$B$22,0),0)),"",INDEX('NO2'!I$4:I$22,MATCH('Monthly Review NO2'!$B25,'NO2'!$B$4:$B$22,0),0)))</f>
        <v>8.4634194663976992</v>
      </c>
      <c r="L25" s="20" cm="1">
        <f t="array" aca="1" ref="L25" ca="1">IF($B25="All", IF(ISERROR(AVERAGE(L$9:L24)),"NA",AVERAGE(L$9:L24)),IF(ISERROR(INDEX('NO2'!J$4:J$22,MATCH('Monthly Review NO2'!$B25,'NO2'!$B$4:$B$22,0),0)),"",INDEX('NO2'!J$4:J$22,MATCH('Monthly Review NO2'!$B25,'NO2'!$B$4:$B$22,0),0)))</f>
        <v>7.4609389744993697</v>
      </c>
      <c r="M25" s="20"/>
      <c r="N25" s="20"/>
      <c r="O25" s="20"/>
      <c r="P25" s="20"/>
      <c r="Q25" s="35" cm="1">
        <f t="array" aca="1" ref="Q25" ca="1">IF($B25="All", IF(ISERROR(AVERAGE(Q$9:Q24)),"NA",AVERAGE(Q$9:Q24)),IF(ISERROR(INDEX('NO2'!O$4:O$22,MATCH('Monthly Review NO2'!$B25,'NO2'!$B$4:$B$22,0),0)),"",INDEX('NO2'!O$4:O$22,MATCH('Monthly Review NO2'!$B25,'NO2'!$B$4:$B$22,0),0)))</f>
        <v>11.095752175007989</v>
      </c>
    </row>
    <row r="26" spans="1:17" x14ac:dyDescent="0.35">
      <c r="A26" s="4"/>
      <c r="B26" s="6" t="str">
        <f ca="1"/>
        <v>WT2</v>
      </c>
      <c r="C26" s="5" t="str">
        <f ca="1">IFERROR(IF(B26="All","-",VLOOKUP($B26,'List of AQMS'!$A$59:$C$77,3,FALSE)),"")</f>
        <v xml:space="preserve">Worthing BC - A27 Grove Lodge </v>
      </c>
      <c r="D26" s="5" t="str">
        <f ca="1">IFERROR(IF(B26="All","-",VLOOKUP($B26,'List of AQMS'!$B$38:$C$56,2,FALSE)),"")</f>
        <v>Worthing</v>
      </c>
      <c r="E26" s="20" cm="1">
        <f t="array" aca="1" ref="E26" ca="1">IF($B26="All", IF(ISERROR(AVERAGE(E$9:E25)),"NA",AVERAGE(E$9:E25)),IF(ISERROR(INDEX('NO2'!C$4:C$22,MATCH('Monthly Review NO2'!$B26,'NO2'!$B$4:$B$22,0),0)),"",INDEX('NO2'!C$4:C$22,MATCH('Monthly Review NO2'!$B26,'NO2'!$B$4:$B$22,0),0)))</f>
        <v>27.600736068027199</v>
      </c>
      <c r="F26" s="20" cm="1">
        <f t="array" aca="1" ref="F26" ca="1">IF($B26="All", IF(ISERROR(AVERAGE(F$9:F25)),"NA",AVERAGE(F$9:F25)),IF(ISERROR(INDEX('NO2'!D$4:D$22,MATCH('Monthly Review NO2'!$B26,'NO2'!$B$4:$B$22,0),0)),"",INDEX('NO2'!D$4:D$22,MATCH('Monthly Review NO2'!$B26,'NO2'!$B$4:$B$22,0),0)))</f>
        <v>27.216540046176</v>
      </c>
      <c r="G26" s="20" cm="1">
        <f t="array" aca="1" ref="G26" ca="1">IF($B26="All", IF(ISERROR(AVERAGE(G$9:G25)),"NA",AVERAGE(G$9:G25)),IF(ISERROR(INDEX('NO2'!E$4:E$22,MATCH('Monthly Review NO2'!$B26,'NO2'!$B$4:$B$22,0),0)),"",INDEX('NO2'!E$4:E$22,MATCH('Monthly Review NO2'!$B26,'NO2'!$B$4:$B$22,0),0)))</f>
        <v>27.018811114989902</v>
      </c>
      <c r="H26" s="20" cm="1">
        <f t="array" aca="1" ref="H26" ca="1">IF($B26="All", IF(ISERROR(AVERAGE(H$9:H25)),"NA",AVERAGE(H$9:H25)),IF(ISERROR(INDEX('NO2'!F$4:F$22,MATCH('Monthly Review NO2'!$B26,'NO2'!$B$4:$B$22,0),0)),"",INDEX('NO2'!F$4:F$22,MATCH('Monthly Review NO2'!$B26,'NO2'!$B$4:$B$22,0),0)))</f>
        <v>18.534661779554899</v>
      </c>
      <c r="I26" s="20" cm="1">
        <f t="array" aca="1" ref="I26" ca="1">IF($B26="All", IF(ISERROR(AVERAGE(I$9:I25)),"NA",AVERAGE(I$9:I25)),IF(ISERROR(INDEX('NO2'!G$4:G$22,MATCH('Monthly Review NO2'!$B26,'NO2'!$B$4:$B$22,0),0)),"",INDEX('NO2'!G$4:G$22,MATCH('Monthly Review NO2'!$B26,'NO2'!$B$4:$B$22,0),0)))</f>
        <v>17.024197759433999</v>
      </c>
      <c r="J26" s="20" cm="1">
        <f t="array" aca="1" ref="J26" ca="1">IF($B26="All", IF(ISERROR(AVERAGE(J$9:J25)),"NA",AVERAGE(J$9:J25)),IF(ISERROR(INDEX('NO2'!H$4:H$22,MATCH('Monthly Review NO2'!$B26,'NO2'!$B$4:$B$22,0),0)),"",INDEX('NO2'!H$4:H$22,MATCH('Monthly Review NO2'!$B26,'NO2'!$B$4:$B$22,0),0)))</f>
        <v>17.5821848248607</v>
      </c>
      <c r="K26" s="20" cm="1">
        <f t="array" aca="1" ref="K26" ca="1">IF($B26="All", IF(ISERROR(AVERAGE(K$9:K25)),"NA",AVERAGE(K$9:K25)),IF(ISERROR(INDEX('NO2'!I$4:I$22,MATCH('Monthly Review NO2'!$B26,'NO2'!$B$4:$B$22,0),0)),"",INDEX('NO2'!I$4:I$22,MATCH('Monthly Review NO2'!$B26,'NO2'!$B$4:$B$22,0),0)))</f>
        <v>14.696643586647699</v>
      </c>
      <c r="L26" s="20" cm="1">
        <f t="array" aca="1" ref="L26" ca="1">IF($B26="All", IF(ISERROR(AVERAGE(L$9:L25)),"NA",AVERAGE(L$9:L25)),IF(ISERROR(INDEX('NO2'!J$4:J$22,MATCH('Monthly Review NO2'!$B26,'NO2'!$B$4:$B$22,0),0)),"",INDEX('NO2'!J$4:J$22,MATCH('Monthly Review NO2'!$B26,'NO2'!$B$4:$B$22,0),0)))</f>
        <v>16.466916870967701</v>
      </c>
      <c r="M26" s="20"/>
      <c r="N26" s="20"/>
      <c r="O26" s="20"/>
      <c r="P26" s="20"/>
      <c r="Q26" s="35" cm="1">
        <f t="array" aca="1" ref="Q26" ca="1">IF($B26="All", IF(ISERROR(AVERAGE(Q$9:Q25)),"NA",AVERAGE(Q$9:Q25)),IF(ISERROR(INDEX('NO2'!O$4:O$22,MATCH('Monthly Review NO2'!$B26,'NO2'!$B$4:$B$22,0),0)),"",INDEX('NO2'!O$4:O$22,MATCH('Monthly Review NO2'!$B26,'NO2'!$B$4:$B$22,0),0)))</f>
        <v>20.767586506332261</v>
      </c>
    </row>
    <row r="27" spans="1:17" x14ac:dyDescent="0.35">
      <c r="A27" s="4"/>
      <c r="B27" s="6" t="str">
        <f ca="1"/>
        <v>MS1</v>
      </c>
      <c r="C27" s="5" t="str">
        <f ca="1">IFERROR(IF(B27="All","-",VLOOKUP($B27,'List of AQMS'!$A$59:$C$77,3,FALSE)),"")</f>
        <v>Mid Sussex DC - London Road (East Grinstead)</v>
      </c>
      <c r="D27" s="5" t="str">
        <f ca="1">IFERROR(IF(B27="All","-",VLOOKUP($B27,'List of AQMS'!$B$38:$C$56,2,FALSE)),"")</f>
        <v>Mid_Sussex</v>
      </c>
      <c r="E27" s="20" cm="1">
        <f t="array" aca="1" ref="E27" ca="1">IF($B27="All", IF(ISERROR(AVERAGE(E$9:E26)),"NA",AVERAGE(E$9:E26)),IF(ISERROR(INDEX('NO2'!C$4:C$22,MATCH('Monthly Review NO2'!$B27,'NO2'!$B$4:$B$22,0),0)),"",INDEX('NO2'!C$4:C$22,MATCH('Monthly Review NO2'!$B27,'NO2'!$B$4:$B$22,0),0)))</f>
        <v>21.236421846533201</v>
      </c>
      <c r="F27" s="20" cm="1">
        <f t="array" aca="1" ref="F27" ca="1">IF($B27="All", IF(ISERROR(AVERAGE(F$9:F26)),"NA",AVERAGE(F$9:F26)),IF(ISERROR(INDEX('NO2'!D$4:D$22,MATCH('Monthly Review NO2'!$B27,'NO2'!$B$4:$B$22,0),0)),"",INDEX('NO2'!D$4:D$22,MATCH('Monthly Review NO2'!$B27,'NO2'!$B$4:$B$22,0),0)))</f>
        <v>15.5150676493056</v>
      </c>
      <c r="G27" s="20" cm="1">
        <f t="array" aca="1" ref="G27" ca="1">IF($B27="All", IF(ISERROR(AVERAGE(G$9:G26)),"NA",AVERAGE(G$9:G26)),IF(ISERROR(INDEX('NO2'!E$4:E$22,MATCH('Monthly Review NO2'!$B27,'NO2'!$B$4:$B$22,0),0)),"",INDEX('NO2'!E$4:E$22,MATCH('Monthly Review NO2'!$B27,'NO2'!$B$4:$B$22,0),0)))</f>
        <v>20.952506443733199</v>
      </c>
      <c r="H27" s="20" cm="1">
        <f t="array" aca="1" ref="H27" ca="1">IF($B27="All", IF(ISERROR(AVERAGE(H$9:H26)),"NA",AVERAGE(H$9:H26)),IF(ISERROR(INDEX('NO2'!F$4:F$22,MATCH('Monthly Review NO2'!$B27,'NO2'!$B$4:$B$22,0),0)),"",INDEX('NO2'!F$4:F$22,MATCH('Monthly Review NO2'!$B27,'NO2'!$B$4:$B$22,0),0)))</f>
        <v>15.6814849128366</v>
      </c>
      <c r="I27" s="20" cm="1">
        <f t="array" aca="1" ref="I27" ca="1">IF($B27="All", IF(ISERROR(AVERAGE(I$9:I26)),"NA",AVERAGE(I$9:I26)),IF(ISERROR(INDEX('NO2'!G$4:G$22,MATCH('Monthly Review NO2'!$B27,'NO2'!$B$4:$B$22,0),0)),"",INDEX('NO2'!G$4:G$22,MATCH('Monthly Review NO2'!$B27,'NO2'!$B$4:$B$22,0),0)))</f>
        <v>20.274541481132101</v>
      </c>
      <c r="J27" s="20" cm="1">
        <f t="array" aca="1" ref="J27" ca="1">IF($B27="All", IF(ISERROR(AVERAGE(J$9:J26)),"NA",AVERAGE(J$9:J26)),IF(ISERROR(INDEX('NO2'!H$4:H$22,MATCH('Monthly Review NO2'!$B27,'NO2'!$B$4:$B$22,0),0)),"",INDEX('NO2'!H$4:H$22,MATCH('Monthly Review NO2'!$B27,'NO2'!$B$4:$B$22,0),0)))</f>
        <v>16.1497573381052</v>
      </c>
      <c r="K27" s="20" cm="1">
        <f t="array" aca="1" ref="K27" ca="1">IF($B27="All", IF(ISERROR(AVERAGE(K$9:K26)),"NA",AVERAGE(K$9:K26)),IF(ISERROR(INDEX('NO2'!I$4:I$22,MATCH('Monthly Review NO2'!$B27,'NO2'!$B$4:$B$22,0),0)),"",INDEX('NO2'!I$4:I$22,MATCH('Monthly Review NO2'!$B27,'NO2'!$B$4:$B$22,0),0)))</f>
        <v>16.445787200011299</v>
      </c>
      <c r="L27" s="20" cm="1">
        <f t="array" aca="1" ref="L27" ca="1">IF($B27="All", IF(ISERROR(AVERAGE(L$9:L26)),"NA",AVERAGE(L$9:L26)),IF(ISERROR(INDEX('NO2'!J$4:J$22,MATCH('Monthly Review NO2'!$B27,'NO2'!$B$4:$B$22,0),0)),"",INDEX('NO2'!J$4:J$22,MATCH('Monthly Review NO2'!$B27,'NO2'!$B$4:$B$22,0),0)))</f>
        <v>14.351396666520699</v>
      </c>
      <c r="M27" s="20"/>
      <c r="N27" s="20"/>
      <c r="O27" s="20"/>
      <c r="P27" s="20"/>
      <c r="Q27" s="35" cm="1">
        <f t="array" aca="1" ref="Q27" ca="1">IF($B27="All", IF(ISERROR(AVERAGE(Q$9:Q26)),"NA",AVERAGE(Q$9:Q26)),IF(ISERROR(INDEX('NO2'!O$4:O$22,MATCH('Monthly Review NO2'!$B27,'NO2'!$B$4:$B$22,0),0)),"",INDEX('NO2'!O$4:O$22,MATCH('Monthly Review NO2'!$B27,'NO2'!$B$4:$B$22,0),0)))</f>
        <v>17.575870442272237</v>
      </c>
    </row>
    <row r="28" spans="1:17" x14ac:dyDescent="0.35">
      <c r="B28" s="6" t="str">
        <f ca="1"/>
        <v>All</v>
      </c>
      <c r="C28" s="5" t="str">
        <f ca="1">IFERROR(IF(B28="All","-",VLOOKUP($B28,'List of AQMS'!$A$59:$C$77,3,FALSE)),"")</f>
        <v>-</v>
      </c>
      <c r="D28" s="5" t="str">
        <f ca="1">IFERROR(IF(B28="All","-",VLOOKUP($B28,'List of AQMS'!$B$38:$C$56,2,FALSE)),"")</f>
        <v>-</v>
      </c>
      <c r="E28" s="20" cm="1">
        <f t="array" aca="1" ref="E28" ca="1">IF($B28="All", IF(ISERROR(AVERAGE(E$9:E27)),"NA",AVERAGE(E$9:E27)),IF(ISERROR(INDEX('NO2'!C$4:C$22,MATCH('Monthly Review NO2'!$B28,'NO2'!$B$4:$B$22,0),0)),"",INDEX('NO2'!C$4:C$22,MATCH('Monthly Review NO2'!$B28,'NO2'!$B$4:$B$22,0),0)))</f>
        <v>19.487089526432761</v>
      </c>
      <c r="F28" s="20" cm="1">
        <f t="array" aca="1" ref="F28" ca="1">IF($B28="All", IF(ISERROR(AVERAGE(F$9:F27)),"NA",AVERAGE(F$9:F27)),IF(ISERROR(INDEX('NO2'!D$4:D$22,MATCH('Monthly Review NO2'!$B28,'NO2'!$B$4:$B$22,0),0)),"",INDEX('NO2'!D$4:D$22,MATCH('Monthly Review NO2'!$B28,'NO2'!$B$4:$B$22,0),0)))</f>
        <v>15.028402200804528</v>
      </c>
      <c r="G28" s="20" cm="1">
        <f t="array" aca="1" ref="G28" ca="1">IF($B28="All", IF(ISERROR(AVERAGE(G$9:G27)),"NA",AVERAGE(G$9:G27)),IF(ISERROR(INDEX('NO2'!E$4:E$22,MATCH('Monthly Review NO2'!$B28,'NO2'!$B$4:$B$22,0),0)),"",INDEX('NO2'!E$4:E$22,MATCH('Monthly Review NO2'!$B28,'NO2'!$B$4:$B$22,0),0)))</f>
        <v>16.717408333954442</v>
      </c>
      <c r="H28" s="20" cm="1">
        <f t="array" aca="1" ref="H28" ca="1">IF($B28="All", IF(ISERROR(AVERAGE(H$9:H27)),"NA",AVERAGE(H$9:H27)),IF(ISERROR(INDEX('NO2'!F$4:F$22,MATCH('Monthly Review NO2'!$B28,'NO2'!$B$4:$B$22,0),0)),"",INDEX('NO2'!F$4:F$22,MATCH('Monthly Review NO2'!$B28,'NO2'!$B$4:$B$22,0),0)))</f>
        <v>12.982450021315801</v>
      </c>
      <c r="I28" s="20" cm="1">
        <f t="array" aca="1" ref="I28" ca="1">IF($B28="All", IF(ISERROR(AVERAGE(I$9:I27)),"NA",AVERAGE(I$9:I27)),IF(ISERROR(INDEX('NO2'!G$4:G$22,MATCH('Monthly Review NO2'!$B28,'NO2'!$B$4:$B$22,0),0)),"",INDEX('NO2'!G$4:G$22,MATCH('Monthly Review NO2'!$B28,'NO2'!$B$4:$B$22,0),0)))</f>
        <v>16.320704864888004</v>
      </c>
      <c r="J28" s="20" cm="1">
        <f t="array" aca="1" ref="J28" ca="1">IF($B28="All", IF(ISERROR(AVERAGE(J$9:J27)),"NA",AVERAGE(J$9:J27)),IF(ISERROR(INDEX('NO2'!H$4:H$22,MATCH('Monthly Review NO2'!$B28,'NO2'!$B$4:$B$22,0),0)),"",INDEX('NO2'!H$4:H$22,MATCH('Monthly Review NO2'!$B28,'NO2'!$B$4:$B$22,0),0)))</f>
        <v>13.297594226886499</v>
      </c>
      <c r="K28" s="20" cm="1">
        <f t="array" aca="1" ref="K28" ca="1">IF($B28="All", IF(ISERROR(AVERAGE(K$9:K27)),"NA",AVERAGE(K$9:K27)),IF(ISERROR(INDEX('NO2'!I$4:I$22,MATCH('Monthly Review NO2'!$B28,'NO2'!$B$4:$B$22,0),0)),"",INDEX('NO2'!I$4:I$22,MATCH('Monthly Review NO2'!$B28,'NO2'!$B$4:$B$22,0),0)))</f>
        <v>13.785502355761817</v>
      </c>
      <c r="L28" s="20" cm="1">
        <f t="array" aca="1" ref="L28" ca="1">IF($B28="All", IF(ISERROR(AVERAGE(L$9:L27)),"NA",AVERAGE(L$9:L27)),IF(ISERROR(INDEX('NO2'!J$4:J$22,MATCH('Monthly Review NO2'!$B28,'NO2'!$B$4:$B$22,0),0)),"",INDEX('NO2'!J$4:J$22,MATCH('Monthly Review NO2'!$B28,'NO2'!$B$4:$B$22,0),0)))</f>
        <v>13.558092361717152</v>
      </c>
      <c r="M28" s="20"/>
      <c r="N28" s="20"/>
      <c r="O28" s="20"/>
      <c r="P28" s="20"/>
      <c r="Q28" s="35" cm="1">
        <f t="array" aca="1" ref="Q28" ca="1">IF($B28="All", IF(ISERROR(AVERAGE(Q$9:Q26)),"NA",AVERAGE(Q$9:Q26)),IF(ISERROR(INDEX('NO2'!O$4:O$22,MATCH('Monthly Review NO2'!$B28,'NO2'!$B$4:$B$22,0),0)),"",INDEX('NO2'!O$4:O$22,MATCH('Monthly Review NO2'!$B28,'NO2'!$B$4:$B$22,0),0)))</f>
        <v>15.504582736477801</v>
      </c>
    </row>
    <row r="29" spans="1:17" s="23" customFormat="1" ht="30" customHeight="1" x14ac:dyDescent="0.35">
      <c r="B29" s="96" t="s">
        <v>173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x14ac:dyDescent="0.35">
      <c r="C30" s="31" t="str" cm="1">
        <f t="array" ref="C30">IF($B30="All", IF(ISERROR(AVERAGE(E$9:E28)),"NA",AVERAGE(E$9:E28)),IF(ISERROR(INDEX('NO2'!C$4:C$21,MATCH('Monthly Review NO2'!$B30,'NO2'!$B$4:$B$21,0),0)),"",INDEX('NO2'!C$4:C$21,MATCH('Monthly Review NO2'!$B30,'NO2'!$B$4:$B$21),0)))</f>
        <v/>
      </c>
      <c r="D30" s="31" t="str" cm="1">
        <f t="array" ref="D30">IF($B30="All", IF(ISERROR(AVERAGE(F$9:F28)),"NA",AVERAGE(F$9:F28)),IF(ISERROR(INDEX('NO2'!D$4:D$21,MATCH('Monthly Review NO2'!$B30,'NO2'!$B$4:$B$21,0),0)),"",INDEX('NO2'!D$4:D$21,MATCH('Monthly Review NO2'!$B30,'NO2'!$B$4:$B$21),0)))</f>
        <v/>
      </c>
      <c r="E30" s="31" t="str" cm="1">
        <f t="array" ref="E30">IF($B30="All", IF(ISERROR(AVERAGE(G$9:G28)),"NA",AVERAGE(G$9:G28)),IF(ISERROR(INDEX('NO2'!E$4:E$22,MATCH('Monthly Review NO2'!$B30,'NO2'!$B$4:$B$21,0),0)),"",INDEX('NO2'!E$4:E$22,MATCH('Monthly Review NO2'!$B30,'NO2'!$B$4:$B$21),0)))</f>
        <v/>
      </c>
      <c r="F30" s="31" t="str" cm="1">
        <f t="array" ref="F30">IF($B30="All", IF(ISERROR(AVERAGE(H$9:H28)),"NA",AVERAGE(H$9:H28)),IF(ISERROR(INDEX('NO2'!F$4:F$21,MATCH('Monthly Review NO2'!$B30,'NO2'!$B$4:$B$21,0),0)),"",INDEX('NO2'!F$4:F$21,MATCH('Monthly Review NO2'!$B30,'NO2'!$B$4:$B$21),0)))</f>
        <v/>
      </c>
      <c r="G30" s="31" t="str" cm="1">
        <f t="array" ref="G30">IF($B30="All", IF(ISERROR(AVERAGE(I$9:I28)),"NA",AVERAGE(I$9:I28)),IF(ISERROR(INDEX('NO2'!G$4:G$21,MATCH('Monthly Review NO2'!$B30,'NO2'!$B$4:$B$21,0),0)),"",INDEX('NO2'!G$4:G$21,MATCH('Monthly Review NO2'!$B30,'NO2'!$B$4:$B$21),0)))</f>
        <v/>
      </c>
      <c r="H30" s="31" t="str" cm="1">
        <f t="array" ref="H30">IF($B30="All", IF(ISERROR(AVERAGE(J$9:J28)),"NA",AVERAGE(J$9:J28)),IF(ISERROR(INDEX('NO2'!H$4:H$21,MATCH('Monthly Review NO2'!$B30,'NO2'!$B$4:$B$21,0),0)),"",INDEX('NO2'!H$4:H$21,MATCH('Monthly Review NO2'!$B30,'NO2'!$B$4:$B$21),0)))</f>
        <v/>
      </c>
      <c r="I30" s="31" t="str" cm="1">
        <f t="array" ref="I30">IF($B30="All", IF(ISERROR(AVERAGE(K$9:K28)),"NA",AVERAGE(K$9:K28)),IF(ISERROR(INDEX('NO2'!I$4:I$21,MATCH('Monthly Review NO2'!$B30,'NO2'!$B$4:$B$21,0),0)),"",INDEX('NO2'!I$4:I$21,MATCH('Monthly Review NO2'!$B30,'NO2'!$B$4:$B$21),0)))</f>
        <v/>
      </c>
    </row>
    <row r="31" spans="1:17" x14ac:dyDescent="0.35">
      <c r="B31" s="101" t="s">
        <v>60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</row>
    <row r="32" spans="1:17" x14ac:dyDescent="0.35">
      <c r="B32" s="8" t="s">
        <v>44</v>
      </c>
      <c r="C32" s="8" t="s">
        <v>45</v>
      </c>
      <c r="D32" s="8" t="s">
        <v>46</v>
      </c>
      <c r="E32" s="8" t="s">
        <v>47</v>
      </c>
      <c r="F32" s="8" t="s">
        <v>48</v>
      </c>
      <c r="G32" s="8" t="s">
        <v>49</v>
      </c>
      <c r="H32" s="8" t="s">
        <v>50</v>
      </c>
      <c r="I32" s="8" t="s">
        <v>51</v>
      </c>
      <c r="J32" s="8" t="s">
        <v>52</v>
      </c>
      <c r="K32" s="8" t="s">
        <v>53</v>
      </c>
      <c r="L32" s="8" t="s">
        <v>54</v>
      </c>
      <c r="M32" s="8" t="s">
        <v>55</v>
      </c>
      <c r="N32" s="8" t="s">
        <v>56</v>
      </c>
      <c r="O32" s="8" t="s">
        <v>57</v>
      </c>
      <c r="P32" s="8" t="s">
        <v>58</v>
      </c>
      <c r="Q32" s="8" t="s">
        <v>61</v>
      </c>
    </row>
    <row r="33" spans="2:17" x14ac:dyDescent="0.35">
      <c r="B33" s="5" t="str" cm="1">
        <f t="array" aca="1" ref="B33:B52" ca="1">IF(B$3="All",INDIRECT(B$2,TRUE),B$3)</f>
        <v>AD1</v>
      </c>
      <c r="C33" s="5" t="str">
        <f ca="1">IFERROR(IF(B33="All","-",VLOOKUP($B33,'List of AQMS'!$A$59:$C$77,3,FALSE)),"")</f>
        <v xml:space="preserve">Adur DC - Shoreham-by-sea </v>
      </c>
      <c r="D33" s="5" t="str">
        <f ca="1">IFERROR(IF(B33="All","-",VLOOKUP($B33,'List of AQMS'!$B$38:$C$56,2,FALSE)),"")</f>
        <v>Adur</v>
      </c>
      <c r="E33" s="21" cm="1">
        <f t="array" aca="1" ref="E33" ca="1">IF($B33="All", IF(ISERROR(AVERAGE(E32:E$33)),"NA",AVERAGE(E32:E$33)),IF(ISERROR(INDEX('NO2'!C$4:C$22,MATCH('Monthly Review NO2'!$B33,'NO2'!$B$4:$B$22,0),0)),"",INDEX('NO2'!C$26:C$44,MATCH('Monthly Review NO2'!$B33,'NO2'!$B$26:$B$44,0),0)))</f>
        <v>0.99596774193548399</v>
      </c>
      <c r="F33" s="21" cm="1">
        <f t="array" aca="1" ref="F33" ca="1">IF($B33="All", IF(ISERROR(AVERAGE(F32:F$33)),"NA",AVERAGE(F32:F$33)),IF(ISERROR(INDEX('NO2'!D$4:D$22,MATCH('Monthly Review NO2'!$B33,'NO2'!$B$4:$B$22,0),0)),"",INDEX('NO2'!D$26:D$44,MATCH('Monthly Review NO2'!$B33,'NO2'!$B$26:$B$44,0),0)))</f>
        <v>0.99568965517241392</v>
      </c>
      <c r="G33" s="21" cm="1">
        <f t="array" aca="1" ref="G33" ca="1">IF($B33="All", IF(ISERROR(AVERAGE(G32:G$33)),"NA",AVERAGE(G32:G$33)),IF(ISERROR(INDEX('NO2'!E$4:E$22,MATCH('Monthly Review NO2'!$B33,'NO2'!$B$4:$B$22,0),0)),"",INDEX('NO2'!E$26:E$44,MATCH('Monthly Review NO2'!$B33,'NO2'!$B$26:$B$44,0),0)))</f>
        <v>0.998654104979812</v>
      </c>
      <c r="H33" s="21" cm="1">
        <f t="array" aca="1" ref="H33" ca="1">IF($B33="All", IF(ISERROR(AVERAGE(H32:H$33)),"NA",AVERAGE(H32:H$33)),IF(ISERROR(INDEX('NO2'!F$4:F$22,MATCH('Monthly Review NO2'!$B33,'NO2'!$B$4:$B$22,0),0)),"",INDEX('NO2'!F$26:F$44,MATCH('Monthly Review NO2'!$B33,'NO2'!$B$26:$B$44,0),0)))</f>
        <v>0.99861111111111101</v>
      </c>
      <c r="I33" s="21" cm="1">
        <f t="array" aca="1" ref="I33" ca="1">IF($B33="All", IF(ISERROR(AVERAGE(I32:I$33)),"NA",AVERAGE(I32:I$33)),IF(ISERROR(INDEX('NO2'!G$4:G$22,MATCH('Monthly Review NO2'!$B33,'NO2'!$B$4:$B$22,0),0)),"",INDEX('NO2'!G$26:G$44,MATCH('Monthly Review NO2'!$B33,'NO2'!$B$26:$B$44,0),0)))</f>
        <v>0.99193548387096797</v>
      </c>
      <c r="J33" s="21" cm="1">
        <f t="array" aca="1" ref="J33" ca="1">IF($B33="All", IF(ISERROR(AVERAGE(J32:J$33)),"NA",AVERAGE(J32:J$33)),IF(ISERROR(INDEX('NO2'!H$4:H$22,MATCH('Monthly Review NO2'!$B33,'NO2'!$B$4:$B$22,0),0)),"",INDEX('NO2'!H$26:H$44,MATCH('Monthly Review NO2'!$B33,'NO2'!$B$26:$B$44,0),0)))</f>
        <v>0.99722222222222201</v>
      </c>
      <c r="K33" s="21" cm="1">
        <f t="array" aca="1" ref="K33" ca="1">IF($B33="All", IF(ISERROR(AVERAGE(K32:K$33)),"NA",AVERAGE(K32:K$33)),IF(ISERROR(INDEX('NO2'!I$4:I$22,MATCH('Monthly Review NO2'!$B33,'NO2'!$B$4:$B$22,0),0)),"",INDEX('NO2'!I$26:I$44,MATCH('Monthly Review NO2'!$B33,'NO2'!$B$26:$B$44,0),0)))</f>
        <v>0.99731182795698903</v>
      </c>
      <c r="L33" s="21" cm="1">
        <f t="array" aca="1" ref="L33" ca="1">IF($B33="All", IF(ISERROR(AVERAGE(L32:L$33)),"NA",AVERAGE(L32:L$33)),IF(ISERROR(INDEX('NO2'!J$4:J$22,MATCH('Monthly Review NO2'!$B33,'NO2'!$B$4:$B$22,0),0)),"",INDEX('NO2'!J$26:J$44,MATCH('Monthly Review NO2'!$B33,'NO2'!$B$26:$B$44,0),0)))</f>
        <v>0.99596774193548399</v>
      </c>
      <c r="M33" s="21"/>
      <c r="N33" s="21"/>
      <c r="O33" s="21"/>
      <c r="P33" s="21"/>
      <c r="Q33" s="30" cm="1">
        <f t="array" aca="1" ref="Q33" ca="1">IF($B33="All", IF(ISERROR(AVERAGE(Q32:Q$33)),"NA",AVERAGE(Q32:Q$33)),IF(ISERROR(INDEX('NO2'!O$4:O$22,MATCH('Monthly Review NO2'!$B33,'NO2'!$B$4:$B$22,0),0)),"",INDEX('NO2'!O$26:O$44,MATCH('Monthly Review NO2'!$B33,'NO2'!$B$26:$B$44,0),0)))</f>
        <v>0.99641998614806038</v>
      </c>
    </row>
    <row r="34" spans="2:17" x14ac:dyDescent="0.35">
      <c r="B34" s="5" t="str">
        <f ca="1"/>
        <v>BH0</v>
      </c>
      <c r="C34" s="5" t="str">
        <f ca="1">IFERROR(IF(B34="All","-",VLOOKUP($B34,'List of AQMS'!$A$59:$C$77,3,FALSE)),"")</f>
        <v xml:space="preserve">AURN - Preston Park </v>
      </c>
      <c r="D34" s="5" t="str">
        <f ca="1">IFERROR(IF(B34="All","-",VLOOKUP($B34,'List of AQMS'!$B$38:$C$56,2,FALSE)),"")</f>
        <v>Brighton_and_Hove</v>
      </c>
      <c r="E34" s="21" cm="1">
        <f t="array" aca="1" ref="E34" ca="1">IF($B34="All", IF(ISERROR(AVERAGE(E33:E$33)),"NA",AVERAGE(E33:E$33)),IF(ISERROR(INDEX('NO2'!C$4:C$22,MATCH('Monthly Review NO2'!$B34,'NO2'!$B$4:$B$22,0),0)),"",INDEX('NO2'!C$26:C$44,MATCH('Monthly Review NO2'!$B34,'NO2'!$B$26:$B$44,0),0)))</f>
        <v>0.99193548387096797</v>
      </c>
      <c r="F34" s="21" cm="1">
        <f t="array" aca="1" ref="F34" ca="1">IF($B34="All", IF(ISERROR(AVERAGE(F33:F$33)),"NA",AVERAGE(F33:F$33)),IF(ISERROR(INDEX('NO2'!D$4:D$22,MATCH('Monthly Review NO2'!$B34,'NO2'!$B$4:$B$22,0),0)),"",INDEX('NO2'!D$26:D$44,MATCH('Monthly Review NO2'!$B34,'NO2'!$B$26:$B$44,0),0)))</f>
        <v>0.95402298850574696</v>
      </c>
      <c r="G34" s="21" cm="1">
        <f t="array" aca="1" ref="G34" ca="1">IF($B34="All", IF(ISERROR(AVERAGE(G33:G$33)),"NA",AVERAGE(G33:G$33)),IF(ISERROR(INDEX('NO2'!E$4:E$22,MATCH('Monthly Review NO2'!$B34,'NO2'!$B$4:$B$22,0),0)),"",INDEX('NO2'!E$26:E$44,MATCH('Monthly Review NO2'!$B34,'NO2'!$B$26:$B$44,0),0)))</f>
        <v>0.95423956931359399</v>
      </c>
      <c r="H34" s="21" cm="1">
        <f t="array" aca="1" ref="H34" ca="1">IF($B34="All", IF(ISERROR(AVERAGE(H33:H$33)),"NA",AVERAGE(H33:H$33)),IF(ISERROR(INDEX('NO2'!F$4:F$22,MATCH('Monthly Review NO2'!$B34,'NO2'!$B$4:$B$22,0),0)),"",INDEX('NO2'!F$26:F$44,MATCH('Monthly Review NO2'!$B34,'NO2'!$B$26:$B$44,0),0)))</f>
        <v>1</v>
      </c>
      <c r="I34" s="21" cm="1">
        <f t="array" aca="1" ref="I34" ca="1">IF($B34="All", IF(ISERROR(AVERAGE(I33:I$33)),"NA",AVERAGE(I33:I$33)),IF(ISERROR(INDEX('NO2'!G$4:G$22,MATCH('Monthly Review NO2'!$B34,'NO2'!$B$4:$B$22,0),0)),"",INDEX('NO2'!G$26:G$44,MATCH('Monthly Review NO2'!$B34,'NO2'!$B$26:$B$44,0),0)))</f>
        <v>1</v>
      </c>
      <c r="J34" s="21" cm="1">
        <f t="array" aca="1" ref="J34" ca="1">IF($B34="All", IF(ISERROR(AVERAGE(J33:J$33)),"NA",AVERAGE(J33:J$33)),IF(ISERROR(INDEX('NO2'!H$4:H$22,MATCH('Monthly Review NO2'!$B34,'NO2'!$B$4:$B$22,0),0)),"",INDEX('NO2'!H$26:H$44,MATCH('Monthly Review NO2'!$B34,'NO2'!$B$26:$B$44,0),0)))</f>
        <v>1</v>
      </c>
      <c r="K34" s="21" cm="1">
        <f t="array" aca="1" ref="K34" ca="1">IF($B34="All", IF(ISERROR(AVERAGE(K33:K$33)),"NA",AVERAGE(K33:K$33)),IF(ISERROR(INDEX('NO2'!I$4:I$22,MATCH('Monthly Review NO2'!$B34,'NO2'!$B$4:$B$22,0),0)),"",INDEX('NO2'!I$26:I$44,MATCH('Monthly Review NO2'!$B34,'NO2'!$B$26:$B$44,0),0)))</f>
        <v>0.99596774193548399</v>
      </c>
      <c r="L34" s="21" cm="1">
        <f t="array" aca="1" ref="L34" ca="1">IF($B34="All", IF(ISERROR(AVERAGE(L33:L$33)),"NA",AVERAGE(L33:L$33)),IF(ISERROR(INDEX('NO2'!J$4:J$22,MATCH('Monthly Review NO2'!$B34,'NO2'!$B$4:$B$22,0),0)),"",INDEX('NO2'!J$26:J$44,MATCH('Monthly Review NO2'!$B34,'NO2'!$B$26:$B$44,0),0)))</f>
        <v>0.96505376344086002</v>
      </c>
      <c r="M34" s="21"/>
      <c r="N34" s="21"/>
      <c r="O34" s="21"/>
      <c r="P34" s="21"/>
      <c r="Q34" s="30" cm="1">
        <f t="array" aca="1" ref="Q34" ca="1">IF($B34="All", IF(ISERROR(AVERAGE(Q33:Q$33)),"NA",AVERAGE(Q33:Q$33)),IF(ISERROR(INDEX('NO2'!O$4:O$22,MATCH('Monthly Review NO2'!$B34,'NO2'!$B$4:$B$22,0),0)),"",INDEX('NO2'!O$26:O$44,MATCH('Monthly Review NO2'!$B34,'NO2'!$B$26:$B$44,0),0)))</f>
        <v>0.98265244338333169</v>
      </c>
    </row>
    <row r="35" spans="2:17" x14ac:dyDescent="0.35">
      <c r="B35" s="5" t="str">
        <f ca="1"/>
        <v>BH10</v>
      </c>
      <c r="C35" s="5" t="str">
        <f ca="1">IFERROR(IF(B35="All","-",VLOOKUP($B35,'List of AQMS'!$A$59:$C$77,3,FALSE)),"")</f>
        <v xml:space="preserve">BHCC - North Street </v>
      </c>
      <c r="D35" s="5" t="str">
        <f ca="1">IFERROR(IF(B35="All","-",VLOOKUP($B35,'List of AQMS'!$B$38:$C$56,2,FALSE)),"")</f>
        <v>Brighton_and_Hove</v>
      </c>
      <c r="E35" s="21" cm="1">
        <f t="array" aca="1" ref="E35" ca="1">IF($B35="All", IF(ISERROR(AVERAGE(E$33:E34)),"NA",AVERAGE(E$33:E34)),IF(ISERROR(INDEX('NO2'!C$4:C$22,MATCH('Monthly Review NO2'!$B35,'NO2'!$B$4:$B$22,0),0)),"",INDEX('NO2'!C$26:C$44,MATCH('Monthly Review NO2'!$B35,'NO2'!$B$26:$B$44,0),0)))</f>
        <v>0.96639784946236607</v>
      </c>
      <c r="F35" s="21" cm="1">
        <f t="array" aca="1" ref="F35" ca="1">IF($B35="All", IF(ISERROR(AVERAGE(F$33:F34)),"NA",AVERAGE(F$33:F34)),IF(ISERROR(INDEX('NO2'!D$4:D$22,MATCH('Monthly Review NO2'!$B35,'NO2'!$B$4:$B$22,0),0)),"",INDEX('NO2'!D$26:D$44,MATCH('Monthly Review NO2'!$B35,'NO2'!$B$26:$B$44,0),0)))</f>
        <v>1</v>
      </c>
      <c r="G35" s="21" cm="1">
        <f t="array" aca="1" ref="G35" ca="1">IF($B35="All", IF(ISERROR(AVERAGE(G$33:G34)),"NA",AVERAGE(G$33:G34)),IF(ISERROR(INDEX('NO2'!E$4:E$22,MATCH('Monthly Review NO2'!$B35,'NO2'!$B$4:$B$22,0),0)),"",INDEX('NO2'!E$26:E$44,MATCH('Monthly Review NO2'!$B35,'NO2'!$B$26:$B$44,0),0)))</f>
        <v>1</v>
      </c>
      <c r="H35" s="21" cm="1">
        <f t="array" aca="1" ref="H35" ca="1">IF($B35="All", IF(ISERROR(AVERAGE(H$33:H34)),"NA",AVERAGE(H$33:H34)),IF(ISERROR(INDEX('NO2'!F$4:F$22,MATCH('Monthly Review NO2'!$B35,'NO2'!$B$4:$B$22,0),0)),"",INDEX('NO2'!F$26:F$44,MATCH('Monthly Review NO2'!$B35,'NO2'!$B$26:$B$44,0),0)))</f>
        <v>0.99861111111111101</v>
      </c>
      <c r="I35" s="21" cm="1">
        <f t="array" aca="1" ref="I35" ca="1">IF($B35="All", IF(ISERROR(AVERAGE(I$33:I34)),"NA",AVERAGE(I$33:I34)),IF(ISERROR(INDEX('NO2'!G$4:G$22,MATCH('Monthly Review NO2'!$B35,'NO2'!$B$4:$B$22,0),0)),"",INDEX('NO2'!G$26:G$44,MATCH('Monthly Review NO2'!$B35,'NO2'!$B$26:$B$44,0),0)))</f>
        <v>0.99731182795698903</v>
      </c>
      <c r="J35" s="21" cm="1">
        <f t="array" aca="1" ref="J35" ca="1">IF($B35="All", IF(ISERROR(AVERAGE(J$33:J34)),"NA",AVERAGE(J$33:J34)),IF(ISERROR(INDEX('NO2'!H$4:H$22,MATCH('Monthly Review NO2'!$B35,'NO2'!$B$4:$B$22,0),0)),"",INDEX('NO2'!H$26:H$44,MATCH('Monthly Review NO2'!$B35,'NO2'!$B$26:$B$44,0),0)))</f>
        <v>0.99583333333333302</v>
      </c>
      <c r="K35" s="21" cm="1">
        <f t="array" aca="1" ref="K35" ca="1">IF($B35="All", IF(ISERROR(AVERAGE(K$33:K34)),"NA",AVERAGE(K$33:K34)),IF(ISERROR(INDEX('NO2'!I$4:I$22,MATCH('Monthly Review NO2'!$B35,'NO2'!$B$4:$B$22,0),0)),"",INDEX('NO2'!I$26:I$44,MATCH('Monthly Review NO2'!$B35,'NO2'!$B$26:$B$44,0),0)))</f>
        <v>0.99865591397849496</v>
      </c>
      <c r="L35" s="21" cm="1">
        <f t="array" aca="1" ref="L35" ca="1">IF($B35="All", IF(ISERROR(AVERAGE(L$33:L34)),"NA",AVERAGE(L$33:L34)),IF(ISERROR(INDEX('NO2'!J$4:J$22,MATCH('Monthly Review NO2'!$B35,'NO2'!$B$4:$B$22,0),0)),"",INDEX('NO2'!J$26:J$44,MATCH('Monthly Review NO2'!$B35,'NO2'!$B$26:$B$44,0),0)))</f>
        <v>0.99865591397849496</v>
      </c>
      <c r="M35" s="21"/>
      <c r="N35" s="21"/>
      <c r="O35" s="21"/>
      <c r="P35" s="21"/>
      <c r="Q35" s="30" cm="1">
        <f t="array" aca="1" ref="Q35" ca="1">IF($B35="All", IF(ISERROR(AVERAGE(Q$33:Q34)),"NA",AVERAGE(Q$33:Q34)),IF(ISERROR(INDEX('NO2'!O$4:O$22,MATCH('Monthly Review NO2'!$B35,'NO2'!$B$4:$B$22,0),0)),"",INDEX('NO2'!O$26:O$44,MATCH('Monthly Review NO2'!$B35,'NO2'!$B$26:$B$44,0),0)))</f>
        <v>0.99443324372759856</v>
      </c>
    </row>
    <row r="36" spans="2:17" x14ac:dyDescent="0.35">
      <c r="B36" s="5" t="str">
        <f ca="1"/>
        <v>BH11</v>
      </c>
      <c r="C36" s="5" t="str">
        <f ca="1">IFERROR(IF(B36="All","-",VLOOKUP($B36,'List of AQMS'!$A$59:$C$77,3,FALSE)),"")</f>
        <v>Brighton - Lewes Road, A270</v>
      </c>
      <c r="D36" s="5" t="str">
        <f ca="1">IFERROR(IF(B36="All","-",VLOOKUP($B36,'List of AQMS'!$B$38:$C$56,2,FALSE)),"")</f>
        <v>Brighton_and_Hove</v>
      </c>
      <c r="E36" s="21" t="str" cm="1">
        <f t="array" aca="1" ref="E36" ca="1">IF($B36="All", IF(ISERROR(AVERAGE(E$33:E35)),"NA",AVERAGE(E$33:E35)),IF(ISERROR(INDEX('NO2'!C$4:C$22,MATCH('Monthly Review NO2'!$B36,'NO2'!$B$4:$B$22,0),0)),"",INDEX('NO2'!C$26:C$44,MATCH('Monthly Review NO2'!$B36,'NO2'!$B$26:$B$44,0),0)))</f>
        <v>N/A</v>
      </c>
      <c r="F36" s="21" t="str" cm="1">
        <f t="array" aca="1" ref="F36" ca="1">IF($B36="All", IF(ISERROR(AVERAGE(F$33:F35)),"NA",AVERAGE(F$33:F35)),IF(ISERROR(INDEX('NO2'!D$4:D$22,MATCH('Monthly Review NO2'!$B36,'NO2'!$B$4:$B$22,0),0)),"",INDEX('NO2'!D$26:D$44,MATCH('Monthly Review NO2'!$B36,'NO2'!$B$26:$B$44,0),0)))</f>
        <v>N/A</v>
      </c>
      <c r="G36" s="21" t="str" cm="1">
        <f t="array" aca="1" ref="G36" ca="1">IF($B36="All", IF(ISERROR(AVERAGE(G$33:G35)),"NA",AVERAGE(G$33:G35)),IF(ISERROR(INDEX('NO2'!E$4:E$22,MATCH('Monthly Review NO2'!$B36,'NO2'!$B$4:$B$22,0),0)),"",INDEX('NO2'!E$26:E$44,MATCH('Monthly Review NO2'!$B36,'NO2'!$B$26:$B$44,0),0)))</f>
        <v>N/A</v>
      </c>
      <c r="H36" s="21" t="str" cm="1">
        <f t="array" aca="1" ref="H36" ca="1">IF($B36="All", IF(ISERROR(AVERAGE(H$33:H35)),"NA",AVERAGE(H$33:H35)),IF(ISERROR(INDEX('NO2'!F$4:F$22,MATCH('Monthly Review NO2'!$B36,'NO2'!$B$4:$B$22,0),0)),"",INDEX('NO2'!F$26:F$44,MATCH('Monthly Review NO2'!$B36,'NO2'!$B$26:$B$44,0),0)))</f>
        <v>N/A</v>
      </c>
      <c r="I36" s="21" cm="1">
        <f t="array" aca="1" ref="I36" ca="1">IF($B36="All", IF(ISERROR(AVERAGE(I$33:I35)),"NA",AVERAGE(I$33:I35)),IF(ISERROR(INDEX('NO2'!G$4:G$22,MATCH('Monthly Review NO2'!$B36,'NO2'!$B$4:$B$22,0),0)),"",INDEX('NO2'!G$26:G$44,MATCH('Monthly Review NO2'!$B36,'NO2'!$B$26:$B$44,0),0)))</f>
        <v>0.266129032258064</v>
      </c>
      <c r="J36" s="21" cm="1">
        <f t="array" aca="1" ref="J36" ca="1">IF($B36="All", IF(ISERROR(AVERAGE(J$33:J35)),"NA",AVERAGE(J$33:J35)),IF(ISERROR(INDEX('NO2'!H$4:H$22,MATCH('Monthly Review NO2'!$B36,'NO2'!$B$4:$B$22,0),0)),"",INDEX('NO2'!H$26:H$44,MATCH('Monthly Review NO2'!$B36,'NO2'!$B$26:$B$44,0),0)))</f>
        <v>0.96111111111111103</v>
      </c>
      <c r="K36" s="21" cm="1">
        <f t="array" aca="1" ref="K36" ca="1">IF($B36="All", IF(ISERROR(AVERAGE(K$33:K35)),"NA",AVERAGE(K$33:K35)),IF(ISERROR(INDEX('NO2'!I$4:I$22,MATCH('Monthly Review NO2'!$B36,'NO2'!$B$4:$B$22,0),0)),"",INDEX('NO2'!I$26:I$44,MATCH('Monthly Review NO2'!$B36,'NO2'!$B$26:$B$44,0),0)))</f>
        <v>0.99865591397849496</v>
      </c>
      <c r="L36" s="21" cm="1">
        <f t="array" aca="1" ref="L36" ca="1">IF($B36="All", IF(ISERROR(AVERAGE(L$33:L35)),"NA",AVERAGE(L$33:L35)),IF(ISERROR(INDEX('NO2'!J$4:J$22,MATCH('Monthly Review NO2'!$B36,'NO2'!$B$4:$B$22,0),0)),"",INDEX('NO2'!J$26:J$44,MATCH('Monthly Review NO2'!$B36,'NO2'!$B$26:$B$44,0),0)))</f>
        <v>0.99865591397849496</v>
      </c>
      <c r="M36" s="21"/>
      <c r="N36" s="21"/>
      <c r="O36" s="21"/>
      <c r="P36" s="21"/>
      <c r="Q36" s="30" cm="1">
        <f t="array" aca="1" ref="Q36" ca="1">IF($B36="All", IF(ISERROR(AVERAGE(Q$33:Q35)),"NA",AVERAGE(Q$33:Q35)),IF(ISERROR(INDEX('NO2'!O$4:O$22,MATCH('Monthly Review NO2'!$B36,'NO2'!$B$4:$B$22,0),0)),"",INDEX('NO2'!O$26:O$44,MATCH('Monthly Review NO2'!$B36,'NO2'!$B$26:$B$44,0),0)))</f>
        <v>0.80613799283154131</v>
      </c>
    </row>
    <row r="37" spans="2:17" x14ac:dyDescent="0.35">
      <c r="B37" s="5" t="str">
        <f ca="1"/>
        <v>CA2</v>
      </c>
      <c r="C37" s="5" t="str">
        <f ca="1">IFERROR(IF(B37="All","-",VLOOKUP($B37,'List of AQMS'!$A$59:$C$77,3,FALSE)),"")</f>
        <v xml:space="preserve">Crawley BC - Gatwick Airport </v>
      </c>
      <c r="D37" s="5" t="str">
        <f ca="1">IFERROR(IF(B37="All","-",VLOOKUP($B37,'List of AQMS'!$B$38:$C$56,2,FALSE)),"")</f>
        <v>Crawley</v>
      </c>
      <c r="E37" s="21" cm="1">
        <f t="array" aca="1" ref="E37" ca="1">IF($B37="All", IF(ISERROR(AVERAGE(E$33:E36)),"NA",AVERAGE(E$33:E36)),IF(ISERROR(INDEX('NO2'!C$4:C$22,MATCH('Monthly Review NO2'!$B37,'NO2'!$B$4:$B$22,0),0)),"",INDEX('NO2'!C$26:C$44,MATCH('Monthly Review NO2'!$B37,'NO2'!$B$26:$B$44,0),0)))</f>
        <v>0.532258064516129</v>
      </c>
      <c r="F37" s="21" cm="1">
        <f t="array" aca="1" ref="F37" ca="1">IF($B37="All", IF(ISERROR(AVERAGE(F$33:F36)),"NA",AVERAGE(F$33:F36)),IF(ISERROR(INDEX('NO2'!D$4:D$22,MATCH('Monthly Review NO2'!$B37,'NO2'!$B$4:$B$22,0),0)),"",INDEX('NO2'!D$26:D$44,MATCH('Monthly Review NO2'!$B37,'NO2'!$B$26:$B$44,0),0)))</f>
        <v>0.35632183908046</v>
      </c>
      <c r="G37" s="21" cm="1">
        <f t="array" aca="1" ref="G37" ca="1">IF($B37="All", IF(ISERROR(AVERAGE(G$33:G36)),"NA",AVERAGE(G$33:G36)),IF(ISERROR(INDEX('NO2'!E$4:E$22,MATCH('Monthly Review NO2'!$B37,'NO2'!$B$4:$B$22,0),0)),"",INDEX('NO2'!E$26:E$44,MATCH('Monthly Review NO2'!$B37,'NO2'!$B$26:$B$44,0),0)))</f>
        <v>1</v>
      </c>
      <c r="H37" s="21" cm="1">
        <f t="array" aca="1" ref="H37" ca="1">IF($B37="All", IF(ISERROR(AVERAGE(H$33:H36)),"NA",AVERAGE(H$33:H36)),IF(ISERROR(INDEX('NO2'!F$4:F$22,MATCH('Monthly Review NO2'!$B37,'NO2'!$B$4:$B$22,0),0)),"",INDEX('NO2'!F$26:F$44,MATCH('Monthly Review NO2'!$B37,'NO2'!$B$26:$B$44,0),0)))</f>
        <v>0.99861111111111101</v>
      </c>
      <c r="I37" s="21" cm="1">
        <f t="array" aca="1" ref="I37" ca="1">IF($B37="All", IF(ISERROR(AVERAGE(I$33:I36)),"NA",AVERAGE(I$33:I36)),IF(ISERROR(INDEX('NO2'!G$4:G$22,MATCH('Monthly Review NO2'!$B37,'NO2'!$B$4:$B$22,0),0)),"",INDEX('NO2'!G$26:G$44,MATCH('Monthly Review NO2'!$B37,'NO2'!$B$26:$B$44,0),0)))</f>
        <v>0.65994623655913998</v>
      </c>
      <c r="J37" s="21" t="str" cm="1">
        <f t="array" aca="1" ref="J37" ca="1">IF($B37="All", IF(ISERROR(AVERAGE(J$33:J36)),"NA",AVERAGE(J$33:J36)),IF(ISERROR(INDEX('NO2'!H$4:H$22,MATCH('Monthly Review NO2'!$B37,'NO2'!$B$4:$B$22,0),0)),"",INDEX('NO2'!H$26:H$44,MATCH('Monthly Review NO2'!$B37,'NO2'!$B$26:$B$44,0),0)))</f>
        <v>N/A</v>
      </c>
      <c r="K37" s="21" t="str" cm="1">
        <f t="array" aca="1" ref="K37" ca="1">IF($B37="All", IF(ISERROR(AVERAGE(K$33:K36)),"NA",AVERAGE(K$33:K36)),IF(ISERROR(INDEX('NO2'!I$4:I$22,MATCH('Monthly Review NO2'!$B37,'NO2'!$B$4:$B$22,0),0)),"",INDEX('NO2'!I$26:I$44,MATCH('Monthly Review NO2'!$B37,'NO2'!$B$26:$B$44,0),0)))</f>
        <v>N/A</v>
      </c>
      <c r="L37" s="21" t="str" cm="1">
        <f t="array" aca="1" ref="L37" ca="1">IF($B37="All", IF(ISERROR(AVERAGE(L$33:L36)),"NA",AVERAGE(L$33:L36)),IF(ISERROR(INDEX('NO2'!J$4:J$22,MATCH('Monthly Review NO2'!$B37,'NO2'!$B$4:$B$22,0),0)),"",INDEX('NO2'!J$26:J$44,MATCH('Monthly Review NO2'!$B37,'NO2'!$B$26:$B$44,0),0)))</f>
        <v>N/A</v>
      </c>
      <c r="M37" s="21"/>
      <c r="N37" s="21"/>
      <c r="O37" s="21"/>
      <c r="P37" s="21"/>
      <c r="Q37" s="30" cm="1">
        <f t="array" aca="1" ref="Q37" ca="1">IF($B37="All", IF(ISERROR(AVERAGE(Q$33:Q36)),"NA",AVERAGE(Q$33:Q36)),IF(ISERROR(INDEX('NO2'!O$4:O$22,MATCH('Monthly Review NO2'!$B37,'NO2'!$B$4:$B$22,0),0)),"",INDEX('NO2'!O$26:O$44,MATCH('Monthly Review NO2'!$B37,'NO2'!$B$26:$B$44,0),0)))</f>
        <v>0.70942745025336795</v>
      </c>
    </row>
    <row r="38" spans="2:17" x14ac:dyDescent="0.35">
      <c r="B38" s="5" t="str">
        <f ca="1"/>
        <v>CI1</v>
      </c>
      <c r="C38" s="5" t="str">
        <f ca="1">IFERROR(IF(B38="All","-",VLOOKUP($B38,'List of AQMS'!$A$59:$C$77,3,FALSE)),"")</f>
        <v xml:space="preserve">Chichester DC -A27 Chichester Bypass </v>
      </c>
      <c r="D38" s="5" t="str">
        <f ca="1">IFERROR(IF(B38="All","-",VLOOKUP($B38,'List of AQMS'!$B$38:$C$56,2,FALSE)),"")</f>
        <v>Chichester</v>
      </c>
      <c r="E38" s="21" cm="1">
        <f t="array" aca="1" ref="E38" ca="1">IF($B38="All", IF(ISERROR(AVERAGE(E$33:E37)),"NA",AVERAGE(E$33:E37)),IF(ISERROR(INDEX('NO2'!C$4:C$22,MATCH('Monthly Review NO2'!$B38,'NO2'!$B$4:$B$22,0),0)),"",INDEX('NO2'!C$26:C$44,MATCH('Monthly Review NO2'!$B38,'NO2'!$B$26:$B$44,0),0)))</f>
        <v>0.98790322580645196</v>
      </c>
      <c r="F38" s="21" cm="1">
        <f t="array" aca="1" ref="F38" ca="1">IF($B38="All", IF(ISERROR(AVERAGE(F$33:F37)),"NA",AVERAGE(F$33:F37)),IF(ISERROR(INDEX('NO2'!D$4:D$22,MATCH('Monthly Review NO2'!$B38,'NO2'!$B$4:$B$22,0),0)),"",INDEX('NO2'!D$26:D$44,MATCH('Monthly Review NO2'!$B38,'NO2'!$B$26:$B$44,0),0)))</f>
        <v>0.93821839080459801</v>
      </c>
      <c r="G38" s="21" cm="1">
        <f t="array" aca="1" ref="G38" ca="1">IF($B38="All", IF(ISERROR(AVERAGE(G$33:G37)),"NA",AVERAGE(G$33:G37)),IF(ISERROR(INDEX('NO2'!E$4:E$22,MATCH('Monthly Review NO2'!$B38,'NO2'!$B$4:$B$22,0),0)),"",INDEX('NO2'!E$26:E$44,MATCH('Monthly Review NO2'!$B38,'NO2'!$B$26:$B$44,0),0)))</f>
        <v>0.998654104979812</v>
      </c>
      <c r="H38" s="21" cm="1">
        <f t="array" aca="1" ref="H38" ca="1">IF($B38="All", IF(ISERROR(AVERAGE(H$33:H37)),"NA",AVERAGE(H$33:H37)),IF(ISERROR(INDEX('NO2'!F$4:F$22,MATCH('Monthly Review NO2'!$B38,'NO2'!$B$4:$B$22,0),0)),"",INDEX('NO2'!F$26:F$44,MATCH('Monthly Review NO2'!$B38,'NO2'!$B$26:$B$44,0),0)))</f>
        <v>1</v>
      </c>
      <c r="I38" s="21" cm="1">
        <f t="array" aca="1" ref="I38" ca="1">IF($B38="All", IF(ISERROR(AVERAGE(I$33:I37)),"NA",AVERAGE(I$33:I37)),IF(ISERROR(INDEX('NO2'!G$4:G$22,MATCH('Monthly Review NO2'!$B38,'NO2'!$B$4:$B$22,0),0)),"",INDEX('NO2'!G$26:G$44,MATCH('Monthly Review NO2'!$B38,'NO2'!$B$26:$B$44,0),0)))</f>
        <v>1</v>
      </c>
      <c r="J38" s="21" cm="1">
        <f t="array" aca="1" ref="J38" ca="1">IF($B38="All", IF(ISERROR(AVERAGE(J$33:J37)),"NA",AVERAGE(J$33:J37)),IF(ISERROR(INDEX('NO2'!H$4:H$22,MATCH('Monthly Review NO2'!$B38,'NO2'!$B$4:$B$22,0),0)),"",INDEX('NO2'!H$26:H$44,MATCH('Monthly Review NO2'!$B38,'NO2'!$B$26:$B$44,0),0)))</f>
        <v>0.99861111111111101</v>
      </c>
      <c r="K38" s="21" cm="1">
        <f t="array" aca="1" ref="K38" ca="1">IF($B38="All", IF(ISERROR(AVERAGE(K$33:K37)),"NA",AVERAGE(K$33:K37)),IF(ISERROR(INDEX('NO2'!I$4:I$22,MATCH('Monthly Review NO2'!$B38,'NO2'!$B$4:$B$22,0),0)),"",INDEX('NO2'!I$26:I$44,MATCH('Monthly Review NO2'!$B38,'NO2'!$B$26:$B$44,0),0)))</f>
        <v>0.99731182795698903</v>
      </c>
      <c r="L38" s="21" cm="1">
        <f t="array" aca="1" ref="L38" ca="1">IF($B38="All", IF(ISERROR(AVERAGE(L$33:L37)),"NA",AVERAGE(L$33:L37)),IF(ISERROR(INDEX('NO2'!J$4:J$22,MATCH('Monthly Review NO2'!$B38,'NO2'!$B$4:$B$22,0),0)),"",INDEX('NO2'!J$26:J$44,MATCH('Monthly Review NO2'!$B38,'NO2'!$B$26:$B$44,0),0)))</f>
        <v>0.99462365591397894</v>
      </c>
      <c r="M38" s="21"/>
      <c r="N38" s="21"/>
      <c r="O38" s="21"/>
      <c r="P38" s="21"/>
      <c r="Q38" s="30" cm="1">
        <f t="array" aca="1" ref="Q38" ca="1">IF($B38="All", IF(ISERROR(AVERAGE(Q$33:Q37)),"NA",AVERAGE(Q$33:Q37)),IF(ISERROR(INDEX('NO2'!O$4:O$22,MATCH('Monthly Review NO2'!$B38,'NO2'!$B$4:$B$22,0),0)),"",INDEX('NO2'!O$26:O$44,MATCH('Monthly Review NO2'!$B38,'NO2'!$B$26:$B$44,0),0)))</f>
        <v>0.98941528957161762</v>
      </c>
    </row>
    <row r="39" spans="2:17" x14ac:dyDescent="0.35">
      <c r="B39" s="5" t="str">
        <f ca="1"/>
        <v>CI5</v>
      </c>
      <c r="C39" s="5" t="str">
        <f ca="1">IFERROR(IF(B39="All","-",VLOOKUP($B39,'List of AQMS'!$A$59:$C$77,3,FALSE)),"")</f>
        <v xml:space="preserve">Chichester DC -Westhampnett Road </v>
      </c>
      <c r="D39" s="5" t="str">
        <f ca="1">IFERROR(IF(B39="All","-",VLOOKUP($B39,'List of AQMS'!$B$38:$C$56,2,FALSE)),"")</f>
        <v>Chichester</v>
      </c>
      <c r="E39" s="21" cm="1">
        <f t="array" aca="1" ref="E39" ca="1">IF($B39="All", IF(ISERROR(AVERAGE(E$33:E38)),"NA",AVERAGE(E$33:E38)),IF(ISERROR(INDEX('NO2'!C$4:C$22,MATCH('Monthly Review NO2'!$B39,'NO2'!$B$4:$B$22,0),0)),"",INDEX('NO2'!C$26:C$44,MATCH('Monthly Review NO2'!$B39,'NO2'!$B$26:$B$44,0),0)))</f>
        <v>0.99731182795698903</v>
      </c>
      <c r="F39" s="21" cm="1">
        <f t="array" aca="1" ref="F39" ca="1">IF($B39="All", IF(ISERROR(AVERAGE(F$33:F38)),"NA",AVERAGE(F$33:F38)),IF(ISERROR(INDEX('NO2'!D$4:D$22,MATCH('Monthly Review NO2'!$B39,'NO2'!$B$4:$B$22,0),0)),"",INDEX('NO2'!D$26:D$44,MATCH('Monthly Review NO2'!$B39,'NO2'!$B$26:$B$44,0),0)))</f>
        <v>1</v>
      </c>
      <c r="G39" s="21" cm="1">
        <f t="array" aca="1" ref="G39" ca="1">IF($B39="All", IF(ISERROR(AVERAGE(G$33:G38)),"NA",AVERAGE(G$33:G38)),IF(ISERROR(INDEX('NO2'!E$4:E$22,MATCH('Monthly Review NO2'!$B39,'NO2'!$B$4:$B$22,0),0)),"",INDEX('NO2'!E$26:E$44,MATCH('Monthly Review NO2'!$B39,'NO2'!$B$26:$B$44,0),0)))</f>
        <v>0.99327052489905798</v>
      </c>
      <c r="H39" s="21" cm="1">
        <f t="array" aca="1" ref="H39" ca="1">IF($B39="All", IF(ISERROR(AVERAGE(H$33:H38)),"NA",AVERAGE(H$33:H38)),IF(ISERROR(INDEX('NO2'!F$4:F$22,MATCH('Monthly Review NO2'!$B39,'NO2'!$B$4:$B$22,0),0)),"",INDEX('NO2'!F$26:F$44,MATCH('Monthly Review NO2'!$B39,'NO2'!$B$26:$B$44,0),0)))</f>
        <v>0.99861111111111101</v>
      </c>
      <c r="I39" s="21" cm="1">
        <f t="array" aca="1" ref="I39" ca="1">IF($B39="All", IF(ISERROR(AVERAGE(I$33:I38)),"NA",AVERAGE(I$33:I38)),IF(ISERROR(INDEX('NO2'!G$4:G$22,MATCH('Monthly Review NO2'!$B39,'NO2'!$B$4:$B$22,0),0)),"",INDEX('NO2'!G$26:G$44,MATCH('Monthly Review NO2'!$B39,'NO2'!$B$26:$B$44,0),0)))</f>
        <v>0.99731182795698903</v>
      </c>
      <c r="J39" s="21" cm="1">
        <f t="array" aca="1" ref="J39" ca="1">IF($B39="All", IF(ISERROR(AVERAGE(J$33:J38)),"NA",AVERAGE(J$33:J38)),IF(ISERROR(INDEX('NO2'!H$4:H$22,MATCH('Monthly Review NO2'!$B39,'NO2'!$B$4:$B$22,0),0)),"",INDEX('NO2'!H$26:H$44,MATCH('Monthly Review NO2'!$B39,'NO2'!$B$26:$B$44,0),0)))</f>
        <v>0.96111111111111103</v>
      </c>
      <c r="K39" s="21" cm="1">
        <f t="array" aca="1" ref="K39" ca="1">IF($B39="All", IF(ISERROR(AVERAGE(K$33:K38)),"NA",AVERAGE(K$33:K38)),IF(ISERROR(INDEX('NO2'!I$4:I$22,MATCH('Monthly Review NO2'!$B39,'NO2'!$B$4:$B$22,0),0)),"",INDEX('NO2'!I$26:I$44,MATCH('Monthly Review NO2'!$B39,'NO2'!$B$26:$B$44,0),0)))</f>
        <v>0.956989247311828</v>
      </c>
      <c r="L39" s="21" cm="1">
        <f t="array" aca="1" ref="L39" ca="1">IF($B39="All", IF(ISERROR(AVERAGE(L$33:L38)),"NA",AVERAGE(L$33:L38)),IF(ISERROR(INDEX('NO2'!J$4:J$22,MATCH('Monthly Review NO2'!$B39,'NO2'!$B$4:$B$22,0),0)),"",INDEX('NO2'!J$26:J$44,MATCH('Monthly Review NO2'!$B39,'NO2'!$B$26:$B$44,0),0)))</f>
        <v>0.99462365591397894</v>
      </c>
      <c r="M39" s="21"/>
      <c r="N39" s="21"/>
      <c r="O39" s="21"/>
      <c r="P39" s="21"/>
      <c r="Q39" s="30" cm="1">
        <f t="array" aca="1" ref="Q39" ca="1">IF($B39="All", IF(ISERROR(AVERAGE(Q$33:Q38)),"NA",AVERAGE(Q$33:Q38)),IF(ISERROR(INDEX('NO2'!O$4:O$22,MATCH('Monthly Review NO2'!$B39,'NO2'!$B$4:$B$22,0),0)),"",INDEX('NO2'!O$26:O$44,MATCH('Monthly Review NO2'!$B39,'NO2'!$B$26:$B$44,0),0)))</f>
        <v>0.98740366328263307</v>
      </c>
    </row>
    <row r="40" spans="2:17" x14ac:dyDescent="0.35">
      <c r="B40" s="5" t="str">
        <f ca="1"/>
        <v>EB1</v>
      </c>
      <c r="C40" s="5" t="str">
        <f ca="1">IFERROR(IF(B40="All","-",VLOOKUP($B40,'List of AQMS'!$A$59:$C$77,3,FALSE)),"")</f>
        <v xml:space="preserve">Eastbourne BC - Devonshire Park </v>
      </c>
      <c r="D40" s="5" t="str">
        <f ca="1">IFERROR(IF(B40="All","-",VLOOKUP($B40,'List of AQMS'!$B$38:$C$56,2,FALSE)),"")</f>
        <v>Eastbourne</v>
      </c>
      <c r="E40" s="21" cm="1">
        <f t="array" aca="1" ref="E40" ca="1">IF($B40="All", IF(ISERROR(AVERAGE(E$33:E39)),"NA",AVERAGE(E$33:E39)),IF(ISERROR(INDEX('NO2'!C$4:C$22,MATCH('Monthly Review NO2'!$B40,'NO2'!$B$4:$B$22,0),0)),"",INDEX('NO2'!C$26:C$44,MATCH('Monthly Review NO2'!$B40,'NO2'!$B$26:$B$44,0),0)))</f>
        <v>0.99865591397849496</v>
      </c>
      <c r="F40" s="21" cm="1">
        <f t="array" aca="1" ref="F40" ca="1">IF($B40="All", IF(ISERROR(AVERAGE(F$33:F39)),"NA",AVERAGE(F$33:F39)),IF(ISERROR(INDEX('NO2'!D$4:D$22,MATCH('Monthly Review NO2'!$B40,'NO2'!$B$4:$B$22,0),0)),"",INDEX('NO2'!D$26:D$44,MATCH('Monthly Review NO2'!$B40,'NO2'!$B$26:$B$44,0),0)))</f>
        <v>0.99856321839080497</v>
      </c>
      <c r="G40" s="21" cm="1">
        <f t="array" aca="1" ref="G40" ca="1">IF($B40="All", IF(ISERROR(AVERAGE(G$33:G39)),"NA",AVERAGE(G$33:G39)),IF(ISERROR(INDEX('NO2'!E$4:E$22,MATCH('Monthly Review NO2'!$B40,'NO2'!$B$4:$B$22,0),0)),"",INDEX('NO2'!E$26:E$44,MATCH('Monthly Review NO2'!$B40,'NO2'!$B$26:$B$44,0),0)))</f>
        <v>1</v>
      </c>
      <c r="H40" s="21" cm="1">
        <f t="array" aca="1" ref="H40" ca="1">IF($B40="All", IF(ISERROR(AVERAGE(H$33:H39)),"NA",AVERAGE(H$33:H39)),IF(ISERROR(INDEX('NO2'!F$4:F$22,MATCH('Monthly Review NO2'!$B40,'NO2'!$B$4:$B$22,0),0)),"",INDEX('NO2'!F$26:F$44,MATCH('Monthly Review NO2'!$B40,'NO2'!$B$26:$B$44,0),0)))</f>
        <v>0.99861111111111101</v>
      </c>
      <c r="I40" s="21" cm="1">
        <f t="array" aca="1" ref="I40" ca="1">IF($B40="All", IF(ISERROR(AVERAGE(I$33:I39)),"NA",AVERAGE(I$33:I39)),IF(ISERROR(INDEX('NO2'!G$4:G$22,MATCH('Monthly Review NO2'!$B40,'NO2'!$B$4:$B$22,0),0)),"",INDEX('NO2'!G$26:G$44,MATCH('Monthly Review NO2'!$B40,'NO2'!$B$26:$B$44,0),0)))</f>
        <v>1</v>
      </c>
      <c r="J40" s="21" cm="1">
        <f t="array" aca="1" ref="J40" ca="1">IF($B40="All", IF(ISERROR(AVERAGE(J$33:J39)),"NA",AVERAGE(J$33:J39)),IF(ISERROR(INDEX('NO2'!H$4:H$22,MATCH('Monthly Review NO2'!$B40,'NO2'!$B$4:$B$22,0),0)),"",INDEX('NO2'!H$26:H$44,MATCH('Monthly Review NO2'!$B40,'NO2'!$B$26:$B$44,0),0)))</f>
        <v>0.99305555555555602</v>
      </c>
      <c r="K40" s="21" cm="1">
        <f t="array" aca="1" ref="K40" ca="1">IF($B40="All", IF(ISERROR(AVERAGE(K$33:K39)),"NA",AVERAGE(K$33:K39)),IF(ISERROR(INDEX('NO2'!I$4:I$22,MATCH('Monthly Review NO2'!$B40,'NO2'!$B$4:$B$22,0),0)),"",INDEX('NO2'!I$26:I$44,MATCH('Monthly Review NO2'!$B40,'NO2'!$B$26:$B$44,0),0)))</f>
        <v>0.99731182795698903</v>
      </c>
      <c r="L40" s="21" cm="1">
        <f t="array" aca="1" ref="L40" ca="1">IF($B40="All", IF(ISERROR(AVERAGE(L$33:L39)),"NA",AVERAGE(L$33:L39)),IF(ISERROR(INDEX('NO2'!J$4:J$22,MATCH('Monthly Review NO2'!$B40,'NO2'!$B$4:$B$22,0),0)),"",INDEX('NO2'!J$26:J$44,MATCH('Monthly Review NO2'!$B40,'NO2'!$B$26:$B$44,0),0)))</f>
        <v>1</v>
      </c>
      <c r="M40" s="21"/>
      <c r="N40" s="21"/>
      <c r="O40" s="21"/>
      <c r="P40" s="21"/>
      <c r="Q40" s="30" cm="1">
        <f t="array" aca="1" ref="Q40" ca="1">IF($B40="All", IF(ISERROR(AVERAGE(Q$33:Q39)),"NA",AVERAGE(Q$33:Q39)),IF(ISERROR(INDEX('NO2'!O$4:O$22,MATCH('Monthly Review NO2'!$B40,'NO2'!$B$4:$B$22,0),0)),"",INDEX('NO2'!O$26:O$44,MATCH('Monthly Review NO2'!$B40,'NO2'!$B$26:$B$44,0),0)))</f>
        <v>0.9982747033741195</v>
      </c>
    </row>
    <row r="41" spans="2:17" x14ac:dyDescent="0.35">
      <c r="B41" s="5" t="str">
        <f ca="1"/>
        <v>EB3</v>
      </c>
      <c r="C41" s="5" t="str">
        <f ca="1">IFERROR(IF(B41="All","-",VLOOKUP($B41,'List of AQMS'!$A$59:$C$77,3,FALSE)),"")</f>
        <v xml:space="preserve">AURN - Holly Place </v>
      </c>
      <c r="D41" s="5" t="str">
        <f ca="1">IFERROR(IF(B41="All","-",VLOOKUP($B41,'List of AQMS'!$B$38:$C$56,2,FALSE)),"")</f>
        <v>Eastbourne</v>
      </c>
      <c r="E41" s="21" cm="1">
        <f t="array" aca="1" ref="E41" ca="1">IF($B41="All", IF(ISERROR(AVERAGE(E$33:E40)),"NA",AVERAGE(E$33:E40)),IF(ISERROR(INDEX('NO2'!C$4:C$22,MATCH('Monthly Review NO2'!$B41,'NO2'!$B$4:$B$22,0),0)),"",INDEX('NO2'!C$26:C$44,MATCH('Monthly Review NO2'!$B41,'NO2'!$B$26:$B$44,0),0)))</f>
        <v>0.98521505376344098</v>
      </c>
      <c r="F41" s="21" cm="1">
        <f t="array" aca="1" ref="F41" ca="1">IF($B41="All", IF(ISERROR(AVERAGE(F$33:F40)),"NA",AVERAGE(F$33:F40)),IF(ISERROR(INDEX('NO2'!D$4:D$22,MATCH('Monthly Review NO2'!$B41,'NO2'!$B$4:$B$22,0),0)),"",INDEX('NO2'!D$26:D$44,MATCH('Monthly Review NO2'!$B41,'NO2'!$B$26:$B$44,0),0)))</f>
        <v>0.95402298850574696</v>
      </c>
      <c r="G41" s="21" cm="1">
        <f t="array" aca="1" ref="G41" ca="1">IF($B41="All", IF(ISERROR(AVERAGE(G$33:G40)),"NA",AVERAGE(G$33:G40)),IF(ISERROR(INDEX('NO2'!E$4:E$22,MATCH('Monthly Review NO2'!$B41,'NO2'!$B$4:$B$22,0),0)),"",INDEX('NO2'!E$26:E$44,MATCH('Monthly Review NO2'!$B41,'NO2'!$B$26:$B$44,0),0)))</f>
        <v>0.99327052489905798</v>
      </c>
      <c r="H41" s="21" cm="1">
        <f t="array" aca="1" ref="H41" ca="1">IF($B41="All", IF(ISERROR(AVERAGE(H$33:H40)),"NA",AVERAGE(H$33:H40)),IF(ISERROR(INDEX('NO2'!F$4:F$22,MATCH('Monthly Review NO2'!$B41,'NO2'!$B$4:$B$22,0),0)),"",INDEX('NO2'!F$26:F$44,MATCH('Monthly Review NO2'!$B41,'NO2'!$B$26:$B$44,0),0)))</f>
        <v>0.99861111111111101</v>
      </c>
      <c r="I41" s="21" cm="1">
        <f t="array" aca="1" ref="I41" ca="1">IF($B41="All", IF(ISERROR(AVERAGE(I$33:I40)),"NA",AVERAGE(I$33:I40)),IF(ISERROR(INDEX('NO2'!G$4:G$22,MATCH('Monthly Review NO2'!$B41,'NO2'!$B$4:$B$22,0),0)),"",INDEX('NO2'!G$26:G$44,MATCH('Monthly Review NO2'!$B41,'NO2'!$B$26:$B$44,0),0)))</f>
        <v>0.99865591397849496</v>
      </c>
      <c r="J41" s="21" cm="1">
        <f t="array" aca="1" ref="J41" ca="1">IF($B41="All", IF(ISERROR(AVERAGE(J$33:J40)),"NA",AVERAGE(J$33:J40)),IF(ISERROR(INDEX('NO2'!H$4:H$22,MATCH('Monthly Review NO2'!$B41,'NO2'!$B$4:$B$22,0),0)),"",INDEX('NO2'!H$26:H$44,MATCH('Monthly Review NO2'!$B41,'NO2'!$B$26:$B$44,0),0)))</f>
        <v>0.97916666666666696</v>
      </c>
      <c r="K41" s="21" cm="1">
        <f t="array" aca="1" ref="K41" ca="1">IF($B41="All", IF(ISERROR(AVERAGE(K$33:K40)),"NA",AVERAGE(K$33:K40)),IF(ISERROR(INDEX('NO2'!I$4:I$22,MATCH('Monthly Review NO2'!$B41,'NO2'!$B$4:$B$22,0),0)),"",INDEX('NO2'!I$26:I$44,MATCH('Monthly Review NO2'!$B41,'NO2'!$B$26:$B$44,0),0)))</f>
        <v>0.99865591397849496</v>
      </c>
      <c r="L41" s="21" cm="1">
        <f t="array" aca="1" ref="L41" ca="1">IF($B41="All", IF(ISERROR(AVERAGE(L$33:L40)),"NA",AVERAGE(L$33:L40)),IF(ISERROR(INDEX('NO2'!J$4:J$22,MATCH('Monthly Review NO2'!$B41,'NO2'!$B$4:$B$22,0),0)),"",INDEX('NO2'!J$26:J$44,MATCH('Monthly Review NO2'!$B41,'NO2'!$B$26:$B$44,0),0)))</f>
        <v>0.96505376344086002</v>
      </c>
      <c r="M41" s="21"/>
      <c r="N41" s="21"/>
      <c r="O41" s="21"/>
      <c r="P41" s="21"/>
      <c r="Q41" s="30" cm="1">
        <f t="array" aca="1" ref="Q41" ca="1">IF($B41="All", IF(ISERROR(AVERAGE(Q$33:Q40)),"NA",AVERAGE(Q$33:Q40)),IF(ISERROR(INDEX('NO2'!O$4:O$22,MATCH('Monthly Review NO2'!$B41,'NO2'!$B$4:$B$22,0),0)),"",INDEX('NO2'!O$26:O$44,MATCH('Monthly Review NO2'!$B41,'NO2'!$B$26:$B$44,0),0)))</f>
        <v>0.98408149204298423</v>
      </c>
    </row>
    <row r="42" spans="2:17" x14ac:dyDescent="0.35">
      <c r="B42" s="5" t="str">
        <f ca="1"/>
        <v>HO2</v>
      </c>
      <c r="C42" s="5" t="str">
        <f ca="1">IFERROR(IF(B42="All","-",VLOOKUP($B42,'List of AQMS'!$A$59:$C$77,3,FALSE)),"")</f>
        <v xml:space="preserve">Horsham DC - Park Way </v>
      </c>
      <c r="D42" s="5" t="str">
        <f ca="1">IFERROR(IF(B42="All","-",VLOOKUP($B42,'List of AQMS'!$B$38:$C$56,2,FALSE)),"")</f>
        <v>Horsham</v>
      </c>
      <c r="E42" s="21" cm="1">
        <f t="array" aca="1" ref="E42" ca="1">IF($B42="All", IF(ISERROR(AVERAGE(E$33:E41)),"NA",AVERAGE(E$33:E41)),IF(ISERROR(INDEX('NO2'!C$4:C$22,MATCH('Monthly Review NO2'!$B42,'NO2'!$B$4:$B$22,0),0)),"",INDEX('NO2'!C$26:C$44,MATCH('Monthly Review NO2'!$B42,'NO2'!$B$26:$B$44,0),0)))</f>
        <v>0.99865591397849496</v>
      </c>
      <c r="F42" s="21" cm="1">
        <f t="array" aca="1" ref="F42" ca="1">IF($B42="All", IF(ISERROR(AVERAGE(F$33:F41)),"NA",AVERAGE(F$33:F41)),IF(ISERROR(INDEX('NO2'!D$4:D$22,MATCH('Monthly Review NO2'!$B42,'NO2'!$B$4:$B$22,0),0)),"",INDEX('NO2'!D$26:D$44,MATCH('Monthly Review NO2'!$B42,'NO2'!$B$26:$B$44,0),0)))</f>
        <v>0.47844827586206895</v>
      </c>
      <c r="G42" s="21" cm="1">
        <f t="array" aca="1" ref="G42" ca="1">IF($B42="All", IF(ISERROR(AVERAGE(G$33:G41)),"NA",AVERAGE(G$33:G41)),IF(ISERROR(INDEX('NO2'!E$4:E$22,MATCH('Monthly Review NO2'!$B42,'NO2'!$B$4:$B$22,0),0)),"",INDEX('NO2'!E$26:E$44,MATCH('Monthly Review NO2'!$B42,'NO2'!$B$26:$B$44,0),0)))</f>
        <v>0.998654104979812</v>
      </c>
      <c r="H42" s="21" cm="1">
        <f t="array" aca="1" ref="H42" ca="1">IF($B42="All", IF(ISERROR(AVERAGE(H$33:H41)),"NA",AVERAGE(H$33:H41)),IF(ISERROR(INDEX('NO2'!F$4:F$22,MATCH('Monthly Review NO2'!$B42,'NO2'!$B$4:$B$22,0),0)),"",INDEX('NO2'!F$26:F$44,MATCH('Monthly Review NO2'!$B42,'NO2'!$B$26:$B$44,0),0)))</f>
        <v>0.93611111111111101</v>
      </c>
      <c r="I42" s="21" cm="1">
        <f t="array" aca="1" ref="I42" ca="1">IF($B42="All", IF(ISERROR(AVERAGE(I$33:I41)),"NA",AVERAGE(I$33:I41)),IF(ISERROR(INDEX('NO2'!G$4:G$22,MATCH('Monthly Review NO2'!$B42,'NO2'!$B$4:$B$22,0),0)),"",INDEX('NO2'!G$26:G$44,MATCH('Monthly Review NO2'!$B42,'NO2'!$B$26:$B$44,0),0)))</f>
        <v>0.99865591397849496</v>
      </c>
      <c r="J42" s="21" cm="1">
        <f t="array" aca="1" ref="J42" ca="1">IF($B42="All", IF(ISERROR(AVERAGE(J$33:J41)),"NA",AVERAGE(J$33:J41)),IF(ISERROR(INDEX('NO2'!H$4:H$22,MATCH('Monthly Review NO2'!$B42,'NO2'!$B$4:$B$22,0),0)),"",INDEX('NO2'!H$26:H$44,MATCH('Monthly Review NO2'!$B42,'NO2'!$B$26:$B$44,0),0)))</f>
        <v>0.99861111111111101</v>
      </c>
      <c r="K42" s="21" cm="1">
        <f t="array" aca="1" ref="K42" ca="1">IF($B42="All", IF(ISERROR(AVERAGE(K$33:K41)),"NA",AVERAGE(K$33:K41)),IF(ISERROR(INDEX('NO2'!I$4:I$22,MATCH('Monthly Review NO2'!$B42,'NO2'!$B$4:$B$22,0),0)),"",INDEX('NO2'!I$26:I$44,MATCH('Monthly Review NO2'!$B42,'NO2'!$B$26:$B$44,0),0)))</f>
        <v>0.99865591397849496</v>
      </c>
      <c r="L42" s="21" cm="1">
        <f t="array" aca="1" ref="L42" ca="1">IF($B42="All", IF(ISERROR(AVERAGE(L$33:L41)),"NA",AVERAGE(L$33:L41)),IF(ISERROR(INDEX('NO2'!J$4:J$22,MATCH('Monthly Review NO2'!$B42,'NO2'!$B$4:$B$22,0),0)),"",INDEX('NO2'!J$26:J$44,MATCH('Monthly Review NO2'!$B42,'NO2'!$B$26:$B$44,0),0)))</f>
        <v>1</v>
      </c>
      <c r="M42" s="21"/>
      <c r="N42" s="21"/>
      <c r="O42" s="21"/>
      <c r="P42" s="21"/>
      <c r="Q42" s="30" cm="1">
        <f t="array" aca="1" ref="Q42" ca="1">IF($B42="All", IF(ISERROR(AVERAGE(Q$33:Q41)),"NA",AVERAGE(Q$33:Q41)),IF(ISERROR(INDEX('NO2'!O$4:O$22,MATCH('Monthly Review NO2'!$B42,'NO2'!$B$4:$B$22,0),0)),"",INDEX('NO2'!O$26:O$44,MATCH('Monthly Review NO2'!$B42,'NO2'!$B$26:$B$44,0),0)))</f>
        <v>0.92597404312494846</v>
      </c>
    </row>
    <row r="43" spans="2:17" x14ac:dyDescent="0.35">
      <c r="B43" s="5" t="str">
        <f ca="1"/>
        <v>HO4</v>
      </c>
      <c r="C43" s="5" t="str">
        <f ca="1">IFERROR(IF(B43="All","-",VLOOKUP($B43,'List of AQMS'!$A$59:$C$77,3,FALSE)),"")</f>
        <v xml:space="preserve">AURN - Storrington </v>
      </c>
      <c r="D43" s="5" t="str">
        <f ca="1">IFERROR(IF(B43="All","-",VLOOKUP($B43,'List of AQMS'!$B$38:$C$56,2,FALSE)),"")</f>
        <v>Horsham</v>
      </c>
      <c r="E43" s="21" cm="1">
        <f t="array" aca="1" ref="E43" ca="1">IF($B43="All", IF(ISERROR(AVERAGE(E$33:E42)),"NA",AVERAGE(E$33:E42)),IF(ISERROR(INDEX('NO2'!C$4:C$22,MATCH('Monthly Review NO2'!$B43,'NO2'!$B$4:$B$22,0),0)),"",INDEX('NO2'!C$26:C$44,MATCH('Monthly Review NO2'!$B43,'NO2'!$B$26:$B$44,0),0)))</f>
        <v>0.98521505376344098</v>
      </c>
      <c r="F43" s="21" cm="1">
        <f t="array" aca="1" ref="F43" ca="1">IF($B43="All", IF(ISERROR(AVERAGE(F$33:F42)),"NA",AVERAGE(F$33:F42)),IF(ISERROR(INDEX('NO2'!D$4:D$22,MATCH('Monthly Review NO2'!$B43,'NO2'!$B$4:$B$22,0),0)),"",INDEX('NO2'!D$26:D$44,MATCH('Monthly Review NO2'!$B43,'NO2'!$B$26:$B$44,0),0)))</f>
        <v>0.95977011494252906</v>
      </c>
      <c r="G43" s="21" cm="1">
        <f t="array" aca="1" ref="G43" ca="1">IF($B43="All", IF(ISERROR(AVERAGE(G$33:G42)),"NA",AVERAGE(G$33:G42)),IF(ISERROR(INDEX('NO2'!E$4:E$22,MATCH('Monthly Review NO2'!$B43,'NO2'!$B$4:$B$22,0),0)),"",INDEX('NO2'!E$26:E$44,MATCH('Monthly Review NO2'!$B43,'NO2'!$B$26:$B$44,0),0)))</f>
        <v>0.99327052489905798</v>
      </c>
      <c r="H43" s="21" cm="1">
        <f t="array" aca="1" ref="H43" ca="1">IF($B43="All", IF(ISERROR(AVERAGE(H$33:H42)),"NA",AVERAGE(H$33:H42)),IF(ISERROR(INDEX('NO2'!F$4:F$22,MATCH('Monthly Review NO2'!$B43,'NO2'!$B$4:$B$22,0),0)),"",INDEX('NO2'!F$26:F$44,MATCH('Monthly Review NO2'!$B43,'NO2'!$B$26:$B$44,0),0)))</f>
        <v>0.99722222222222201</v>
      </c>
      <c r="I43" s="21" cm="1">
        <f t="array" aca="1" ref="I43" ca="1">IF($B43="All", IF(ISERROR(AVERAGE(I$33:I42)),"NA",AVERAGE(I$33:I42)),IF(ISERROR(INDEX('NO2'!G$4:G$22,MATCH('Monthly Review NO2'!$B43,'NO2'!$B$4:$B$22,0),0)),"",INDEX('NO2'!G$26:G$44,MATCH('Monthly Review NO2'!$B43,'NO2'!$B$26:$B$44,0),0)))</f>
        <v>0.99596774193548399</v>
      </c>
      <c r="J43" s="21" cm="1">
        <f t="array" aca="1" ref="J43" ca="1">IF($B43="All", IF(ISERROR(AVERAGE(J$33:J42)),"NA",AVERAGE(J$33:J42)),IF(ISERROR(INDEX('NO2'!H$4:H$22,MATCH('Monthly Review NO2'!$B43,'NO2'!$B$4:$B$22,0),0)),"",INDEX('NO2'!H$26:H$44,MATCH('Monthly Review NO2'!$B43,'NO2'!$B$26:$B$44,0),0)))</f>
        <v>0.93611111111111101</v>
      </c>
      <c r="K43" s="21" cm="1">
        <f t="array" aca="1" ref="K43" ca="1">IF($B43="All", IF(ISERROR(AVERAGE(K$33:K42)),"NA",AVERAGE(K$33:K42)),IF(ISERROR(INDEX('NO2'!I$4:I$22,MATCH('Monthly Review NO2'!$B43,'NO2'!$B$4:$B$22,0),0)),"",INDEX('NO2'!I$26:I$44,MATCH('Monthly Review NO2'!$B43,'NO2'!$B$26:$B$44,0),0)))</f>
        <v>0.99193548387096797</v>
      </c>
      <c r="L43" s="21" cm="1">
        <f t="array" aca="1" ref="L43" ca="1">IF($B43="All", IF(ISERROR(AVERAGE(L$33:L42)),"NA",AVERAGE(L$33:L42)),IF(ISERROR(INDEX('NO2'!J$4:J$22,MATCH('Monthly Review NO2'!$B43,'NO2'!$B$4:$B$22,0),0)),"",INDEX('NO2'!J$26:J$44,MATCH('Monthly Review NO2'!$B43,'NO2'!$B$26:$B$44,0),0)))</f>
        <v>0.96236559139784905</v>
      </c>
      <c r="M43" s="21"/>
      <c r="N43" s="21"/>
      <c r="O43" s="21"/>
      <c r="P43" s="21"/>
      <c r="Q43" s="30" cm="1">
        <f t="array" aca="1" ref="Q43" ca="1">IF($B43="All", IF(ISERROR(AVERAGE(Q$33:Q42)),"NA",AVERAGE(Q$33:Q42)),IF(ISERROR(INDEX('NO2'!O$4:O$22,MATCH('Monthly Review NO2'!$B43,'NO2'!$B$4:$B$22,0),0)),"",INDEX('NO2'!O$26:O$44,MATCH('Monthly Review NO2'!$B43,'NO2'!$B$26:$B$44,0),0)))</f>
        <v>0.97773223051783276</v>
      </c>
    </row>
    <row r="44" spans="2:17" x14ac:dyDescent="0.35">
      <c r="B44" s="5" t="str">
        <f ca="1"/>
        <v>HO5</v>
      </c>
      <c r="C44" s="5" t="str">
        <f ca="1">IFERROR(IF(B44="All","-",VLOOKUP($B44,'List of AQMS'!$A$59:$C$77,3,FALSE)),"")</f>
        <v xml:space="preserve">Horsham DC - Cowfold </v>
      </c>
      <c r="D44" s="5" t="str">
        <f ca="1">IFERROR(IF(B44="All","-",VLOOKUP($B44,'List of AQMS'!$B$38:$C$56,2,FALSE)),"")</f>
        <v>Horsham</v>
      </c>
      <c r="E44" s="21" cm="1">
        <f t="array" aca="1" ref="E44" ca="1">IF($B44="All", IF(ISERROR(AVERAGE(E$33:E43)),"NA",AVERAGE(E$33:E43)),IF(ISERROR(INDEX('NO2'!C$4:C$22,MATCH('Monthly Review NO2'!$B44,'NO2'!$B$4:$B$22,0),0)),"",INDEX('NO2'!C$26:C$44,MATCH('Monthly Review NO2'!$B44,'NO2'!$B$26:$B$44,0),0)))</f>
        <v>0.89784946236559093</v>
      </c>
      <c r="F44" s="21" cm="1">
        <f t="array" aca="1" ref="F44" ca="1">IF($B44="All", IF(ISERROR(AVERAGE(F$33:F43)),"NA",AVERAGE(F$33:F43)),IF(ISERROR(INDEX('NO2'!D$4:D$22,MATCH('Monthly Review NO2'!$B44,'NO2'!$B$4:$B$22,0),0)),"",INDEX('NO2'!D$26:D$44,MATCH('Monthly Review NO2'!$B44,'NO2'!$B$26:$B$44,0),0)))</f>
        <v>1</v>
      </c>
      <c r="G44" s="21" cm="1">
        <f t="array" aca="1" ref="G44" ca="1">IF($B44="All", IF(ISERROR(AVERAGE(G$33:G43)),"NA",AVERAGE(G$33:G43)),IF(ISERROR(INDEX('NO2'!E$4:E$22,MATCH('Monthly Review NO2'!$B44,'NO2'!$B$4:$B$22,0),0)),"",INDEX('NO2'!E$26:E$44,MATCH('Monthly Review NO2'!$B44,'NO2'!$B$26:$B$44,0),0)))</f>
        <v>1</v>
      </c>
      <c r="H44" s="21" cm="1">
        <f t="array" aca="1" ref="H44" ca="1">IF($B44="All", IF(ISERROR(AVERAGE(H$33:H43)),"NA",AVERAGE(H$33:H43)),IF(ISERROR(INDEX('NO2'!F$4:F$22,MATCH('Monthly Review NO2'!$B44,'NO2'!$B$4:$B$22,0),0)),"",INDEX('NO2'!F$26:F$44,MATCH('Monthly Review NO2'!$B44,'NO2'!$B$26:$B$44,0),0)))</f>
        <v>0.99861111111111101</v>
      </c>
      <c r="I44" s="21" cm="1">
        <f t="array" aca="1" ref="I44" ca="1">IF($B44="All", IF(ISERROR(AVERAGE(I$33:I43)),"NA",AVERAGE(I$33:I43)),IF(ISERROR(INDEX('NO2'!G$4:G$22,MATCH('Monthly Review NO2'!$B44,'NO2'!$B$4:$B$22,0),0)),"",INDEX('NO2'!G$26:G$44,MATCH('Monthly Review NO2'!$B44,'NO2'!$B$26:$B$44,0),0)))</f>
        <v>0.99327956989247301</v>
      </c>
      <c r="J44" s="21" cm="1">
        <f t="array" aca="1" ref="J44" ca="1">IF($B44="All", IF(ISERROR(AVERAGE(J$33:J43)),"NA",AVERAGE(J$33:J43)),IF(ISERROR(INDEX('NO2'!H$4:H$22,MATCH('Monthly Review NO2'!$B44,'NO2'!$B$4:$B$22,0),0)),"",INDEX('NO2'!H$26:H$44,MATCH('Monthly Review NO2'!$B44,'NO2'!$B$26:$B$44,0),0)))</f>
        <v>1</v>
      </c>
      <c r="K44" s="21" cm="1">
        <f t="array" aca="1" ref="K44" ca="1">IF($B44="All", IF(ISERROR(AVERAGE(K$33:K43)),"NA",AVERAGE(K$33:K43)),IF(ISERROR(INDEX('NO2'!I$4:I$22,MATCH('Monthly Review NO2'!$B44,'NO2'!$B$4:$B$22,0),0)),"",INDEX('NO2'!I$26:I$44,MATCH('Monthly Review NO2'!$B44,'NO2'!$B$26:$B$44,0),0)))</f>
        <v>0.24462365591397797</v>
      </c>
      <c r="L44" s="21" cm="1">
        <f t="array" aca="1" ref="L44" ca="1">IF($B44="All", IF(ISERROR(AVERAGE(L$33:L43)),"NA",AVERAGE(L$33:L43)),IF(ISERROR(INDEX('NO2'!J$4:J$22,MATCH('Monthly Review NO2'!$B44,'NO2'!$B$4:$B$22,0),0)),"",INDEX('NO2'!J$26:J$44,MATCH('Monthly Review NO2'!$B44,'NO2'!$B$26:$B$44,0),0)))</f>
        <v>0.11155913978494601</v>
      </c>
      <c r="M44" s="21"/>
      <c r="N44" s="21"/>
      <c r="O44" s="21"/>
      <c r="P44" s="21"/>
      <c r="Q44" s="30" cm="1">
        <f t="array" aca="1" ref="Q44" ca="1">IF($B44="All", IF(ISERROR(AVERAGE(Q$33:Q43)),"NA",AVERAGE(Q$33:Q43)),IF(ISERROR(INDEX('NO2'!O$4:O$22,MATCH('Monthly Review NO2'!$B44,'NO2'!$B$4:$B$22,0),0)),"",INDEX('NO2'!O$26:O$44,MATCH('Monthly Review NO2'!$B44,'NO2'!$B$26:$B$44,0),0)))</f>
        <v>0.78074036738351238</v>
      </c>
    </row>
    <row r="45" spans="2:17" x14ac:dyDescent="0.35">
      <c r="B45" s="5" t="str">
        <f ca="1"/>
        <v>HT1</v>
      </c>
      <c r="C45" s="5" t="str">
        <f ca="1">IFERROR(IF(B45="All","-",VLOOKUP($B45,'List of AQMS'!$A$59:$C$77,3,FALSE)),"")</f>
        <v xml:space="preserve">Hastings BC - Bexhill Rd, Bulverhythe </v>
      </c>
      <c r="D45" s="5" t="str">
        <f ca="1">IFERROR(IF(B45="All","-",VLOOKUP($B45,'List of AQMS'!$B$38:$C$56,2,FALSE)),"")</f>
        <v>Hastings</v>
      </c>
      <c r="E45" s="21" cm="1">
        <f t="array" aca="1" ref="E45" ca="1">IF($B45="All", IF(ISERROR(AVERAGE(E$33:E44)),"NA",AVERAGE(E$33:E44)),IF(ISERROR(INDEX('NO2'!C$4:C$22,MATCH('Monthly Review NO2'!$B45,'NO2'!$B$4:$B$22,0),0)),"",INDEX('NO2'!C$26:C$44,MATCH('Monthly Review NO2'!$B45,'NO2'!$B$26:$B$44,0),0)))</f>
        <v>0.99731182795698903</v>
      </c>
      <c r="F45" s="21" cm="1">
        <f t="array" aca="1" ref="F45" ca="1">IF($B45="All", IF(ISERROR(AVERAGE(F$33:F44)),"NA",AVERAGE(F$33:F44)),IF(ISERROR(INDEX('NO2'!D$4:D$22,MATCH('Monthly Review NO2'!$B45,'NO2'!$B$4:$B$22,0),0)),"",INDEX('NO2'!D$26:D$44,MATCH('Monthly Review NO2'!$B45,'NO2'!$B$26:$B$44,0),0)))</f>
        <v>0.99856321839080497</v>
      </c>
      <c r="G45" s="21" cm="1">
        <f t="array" aca="1" ref="G45" ca="1">IF($B45="All", IF(ISERROR(AVERAGE(G$33:G44)),"NA",AVERAGE(G$33:G44)),IF(ISERROR(INDEX('NO2'!E$4:E$22,MATCH('Monthly Review NO2'!$B45,'NO2'!$B$4:$B$22,0),0)),"",INDEX('NO2'!E$26:E$44,MATCH('Monthly Review NO2'!$B45,'NO2'!$B$26:$B$44,0),0)))</f>
        <v>1</v>
      </c>
      <c r="H45" s="21" cm="1">
        <f t="array" aca="1" ref="H45" ca="1">IF($B45="All", IF(ISERROR(AVERAGE(H$33:H44)),"NA",AVERAGE(H$33:H44)),IF(ISERROR(INDEX('NO2'!F$4:F$22,MATCH('Monthly Review NO2'!$B45,'NO2'!$B$4:$B$22,0),0)),"",INDEX('NO2'!F$26:F$44,MATCH('Monthly Review NO2'!$B45,'NO2'!$B$26:$B$44,0),0)))</f>
        <v>0.99861111111111101</v>
      </c>
      <c r="I45" s="21" cm="1">
        <f t="array" aca="1" ref="I45" ca="1">IF($B45="All", IF(ISERROR(AVERAGE(I$33:I44)),"NA",AVERAGE(I$33:I44)),IF(ISERROR(INDEX('NO2'!G$4:G$22,MATCH('Monthly Review NO2'!$B45,'NO2'!$B$4:$B$22,0),0)),"",INDEX('NO2'!G$26:G$44,MATCH('Monthly Review NO2'!$B45,'NO2'!$B$26:$B$44,0),0)))</f>
        <v>0.99865591397849496</v>
      </c>
      <c r="J45" s="21" cm="1">
        <f t="array" aca="1" ref="J45" ca="1">IF($B45="All", IF(ISERROR(AVERAGE(J$33:J44)),"NA",AVERAGE(J$33:J44)),IF(ISERROR(INDEX('NO2'!H$4:H$22,MATCH('Monthly Review NO2'!$B45,'NO2'!$B$4:$B$22,0),0)),"",INDEX('NO2'!H$26:H$44,MATCH('Monthly Review NO2'!$B45,'NO2'!$B$26:$B$44,0),0)))</f>
        <v>0.96527777777777801</v>
      </c>
      <c r="K45" s="21" cm="1">
        <f t="array" aca="1" ref="K45" ca="1">IF($B45="All", IF(ISERROR(AVERAGE(K$33:K44)),"NA",AVERAGE(K$33:K44)),IF(ISERROR(INDEX('NO2'!I$4:I$22,MATCH('Monthly Review NO2'!$B45,'NO2'!$B$4:$B$22,0),0)),"",INDEX('NO2'!I$26:I$44,MATCH('Monthly Review NO2'!$B45,'NO2'!$B$26:$B$44,0),0)))</f>
        <v>0.99865591397849496</v>
      </c>
      <c r="L45" s="21" cm="1">
        <f t="array" aca="1" ref="L45" ca="1">IF($B45="All", IF(ISERROR(AVERAGE(L$33:L44)),"NA",AVERAGE(L$33:L44)),IF(ISERROR(INDEX('NO2'!J$4:J$22,MATCH('Monthly Review NO2'!$B45,'NO2'!$B$4:$B$22,0),0)),"",INDEX('NO2'!J$26:J$44,MATCH('Monthly Review NO2'!$B45,'NO2'!$B$26:$B$44,0),0)))</f>
        <v>1</v>
      </c>
      <c r="M45" s="21"/>
      <c r="N45" s="21"/>
      <c r="O45" s="21"/>
      <c r="P45" s="21"/>
      <c r="Q45" s="30" cm="1">
        <f t="array" aca="1" ref="Q45" ca="1">IF($B45="All", IF(ISERROR(AVERAGE(Q$33:Q44)),"NA",AVERAGE(Q$33:Q44)),IF(ISERROR(INDEX('NO2'!O$4:O$22,MATCH('Monthly Review NO2'!$B45,'NO2'!$B$4:$B$22,0),0)),"",INDEX('NO2'!O$26:O$44,MATCH('Monthly Review NO2'!$B45,'NO2'!$B$26:$B$44,0),0)))</f>
        <v>0.99463447039920905</v>
      </c>
    </row>
    <row r="46" spans="2:17" x14ac:dyDescent="0.35">
      <c r="B46" s="5" t="str">
        <f ca="1"/>
        <v>LL1</v>
      </c>
      <c r="C46" s="5" t="str">
        <f ca="1">IFERROR(IF(B46="All","-",VLOOKUP($B46,'List of AQMS'!$A$59:$C$77,3,FALSE)),"")</f>
        <v xml:space="preserve">AURN - Lullington Heath </v>
      </c>
      <c r="D46" s="5" t="str">
        <f ca="1">IFERROR(IF(B46="All","-",VLOOKUP($B46,'List of AQMS'!$B$38:$C$56,2,FALSE)),"")</f>
        <v>Wealden</v>
      </c>
      <c r="E46" s="21" cm="1">
        <f t="array" aca="1" ref="E46" ca="1">IF($B46="All", IF(ISERROR(AVERAGE(E$33:E45)),"NA",AVERAGE(E$33:E45)),IF(ISERROR(INDEX('NO2'!C$4:C$22,MATCH('Monthly Review NO2'!$B46,'NO2'!$B$4:$B$22,0),0)),"",INDEX('NO2'!C$26:C$44,MATCH('Monthly Review NO2'!$B46,'NO2'!$B$26:$B$44,0),0)))</f>
        <v>0.99059139784946193</v>
      </c>
      <c r="F46" s="21" cm="1">
        <f t="array" aca="1" ref="F46" ca="1">IF($B46="All", IF(ISERROR(AVERAGE(F$33:F45)),"NA",AVERAGE(F$33:F45)),IF(ISERROR(INDEX('NO2'!D$4:D$22,MATCH('Monthly Review NO2'!$B46,'NO2'!$B$4:$B$22,0),0)),"",INDEX('NO2'!D$26:D$44,MATCH('Monthly Review NO2'!$B46,'NO2'!$B$26:$B$44,0),0)))</f>
        <v>0.9568965517241379</v>
      </c>
      <c r="G46" s="21" cm="1">
        <f t="array" aca="1" ref="G46" ca="1">IF($B46="All", IF(ISERROR(AVERAGE(G$33:G45)),"NA",AVERAGE(G$33:G45)),IF(ISERROR(INDEX('NO2'!E$4:E$22,MATCH('Monthly Review NO2'!$B46,'NO2'!$B$4:$B$22,0),0)),"",INDEX('NO2'!E$26:E$44,MATCH('Monthly Review NO2'!$B46,'NO2'!$B$26:$B$44,0),0)))</f>
        <v>0.95289367429340499</v>
      </c>
      <c r="H46" s="21" cm="1">
        <f t="array" aca="1" ref="H46" ca="1">IF($B46="All", IF(ISERROR(AVERAGE(H$33:H45)),"NA",AVERAGE(H$33:H45)),IF(ISERROR(INDEX('NO2'!F$4:F$22,MATCH('Monthly Review NO2'!$B46,'NO2'!$B$4:$B$22,0),0)),"",INDEX('NO2'!F$26:F$44,MATCH('Monthly Review NO2'!$B46,'NO2'!$B$26:$B$44,0),0)))</f>
        <v>0.99861111111111101</v>
      </c>
      <c r="I46" s="21" cm="1">
        <f t="array" aca="1" ref="I46" ca="1">IF($B46="All", IF(ISERROR(AVERAGE(I$33:I45)),"NA",AVERAGE(I$33:I45)),IF(ISERROR(INDEX('NO2'!G$4:G$22,MATCH('Monthly Review NO2'!$B46,'NO2'!$B$4:$B$22,0),0)),"",INDEX('NO2'!G$26:G$44,MATCH('Monthly Review NO2'!$B46,'NO2'!$B$26:$B$44,0),0)))</f>
        <v>0.99865591397849496</v>
      </c>
      <c r="J46" s="21" cm="1">
        <f t="array" aca="1" ref="J46" ca="1">IF($B46="All", IF(ISERROR(AVERAGE(J$33:J45)),"NA",AVERAGE(J$33:J45)),IF(ISERROR(INDEX('NO2'!H$4:H$22,MATCH('Monthly Review NO2'!$B46,'NO2'!$B$4:$B$22,0),0)),"",INDEX('NO2'!H$26:H$44,MATCH('Monthly Review NO2'!$B46,'NO2'!$B$26:$B$44,0),0)))</f>
        <v>0.99861111111111101</v>
      </c>
      <c r="K46" s="21" cm="1">
        <f t="array" aca="1" ref="K46" ca="1">IF($B46="All", IF(ISERROR(AVERAGE(K$33:K45)),"NA",AVERAGE(K$33:K45)),IF(ISERROR(INDEX('NO2'!I$4:I$22,MATCH('Monthly Review NO2'!$B46,'NO2'!$B$4:$B$22,0),0)),"",INDEX('NO2'!I$26:I$44,MATCH('Monthly Review NO2'!$B46,'NO2'!$B$26:$B$44,0),0)))</f>
        <v>0.76881720430107503</v>
      </c>
      <c r="L46" s="21" cm="1">
        <f t="array" aca="1" ref="L46" ca="1">IF($B46="All", IF(ISERROR(AVERAGE(L$33:L45)),"NA",AVERAGE(L$33:L45)),IF(ISERROR(INDEX('NO2'!J$4:J$22,MATCH('Monthly Review NO2'!$B46,'NO2'!$B$4:$B$22,0),0)),"",INDEX('NO2'!J$26:J$44,MATCH('Monthly Review NO2'!$B46,'NO2'!$B$26:$B$44,0),0)))</f>
        <v>0.95430107526881702</v>
      </c>
      <c r="M46" s="21"/>
      <c r="N46" s="21"/>
      <c r="O46" s="21"/>
      <c r="P46" s="21"/>
      <c r="Q46" s="30" cm="1">
        <f t="array" aca="1" ref="Q46" ca="1">IF($B46="All", IF(ISERROR(AVERAGE(Q$33:Q45)),"NA",AVERAGE(Q$33:Q45)),IF(ISERROR(INDEX('NO2'!O$4:O$22,MATCH('Monthly Review NO2'!$B46,'NO2'!$B$4:$B$22,0),0)),"",INDEX('NO2'!O$26:O$44,MATCH('Monthly Review NO2'!$B46,'NO2'!$B$26:$B$44,0),0)))</f>
        <v>0.95242225495470179</v>
      </c>
    </row>
    <row r="47" spans="2:17" x14ac:dyDescent="0.35">
      <c r="B47" s="5" t="str">
        <f ca="1"/>
        <v>LS7</v>
      </c>
      <c r="C47" s="5" t="str">
        <f ca="1">IFERROR(IF(B47="All","-",VLOOKUP($B47,'List of AQMS'!$A$59:$C$77,3,FALSE)),"")</f>
        <v>Lewes DC - Newhaven</v>
      </c>
      <c r="D47" s="5" t="str">
        <f ca="1">IFERROR(IF(B47="All","-",VLOOKUP($B47,'List of AQMS'!$B$38:$C$56,2,FALSE)),"")</f>
        <v>Lewes</v>
      </c>
      <c r="E47" s="21" t="str" cm="1">
        <f t="array" aca="1" ref="E47" ca="1">IF($B47="All", IF(ISERROR(AVERAGE(E$33:E46)),"NA",AVERAGE(E$33:E46)),IF(ISERROR(INDEX('NO2'!C$4:C$22,MATCH('Monthly Review NO2'!$B47,'NO2'!$B$4:$B$22,0),0)),"",INDEX('NO2'!C$26:C$44,MATCH('Monthly Review NO2'!$B47,'NO2'!$B$26:$B$44,0),0)))</f>
        <v>N/A</v>
      </c>
      <c r="F47" s="21" t="str" cm="1">
        <f t="array" aca="1" ref="F47" ca="1">IF($B47="All", IF(ISERROR(AVERAGE(F$33:F46)),"NA",AVERAGE(F$33:F46)),IF(ISERROR(INDEX('NO2'!D$4:D$22,MATCH('Monthly Review NO2'!$B47,'NO2'!$B$4:$B$22,0),0)),"",INDEX('NO2'!D$26:D$44,MATCH('Monthly Review NO2'!$B47,'NO2'!$B$26:$B$44,0),0)))</f>
        <v>N/A</v>
      </c>
      <c r="G47" s="21" t="str" cm="1">
        <f t="array" aca="1" ref="G47" ca="1">IF($B47="All", IF(ISERROR(AVERAGE(G$33:G46)),"NA",AVERAGE(G$33:G46)),IF(ISERROR(INDEX('NO2'!E$4:E$22,MATCH('Monthly Review NO2'!$B47,'NO2'!$B$4:$B$22,0),0)),"",INDEX('NO2'!E$26:E$44,MATCH('Monthly Review NO2'!$B47,'NO2'!$B$26:$B$44,0),0)))</f>
        <v>N/A</v>
      </c>
      <c r="H47" s="21" t="str" cm="1">
        <f t="array" aca="1" ref="H47" ca="1">IF($B47="All", IF(ISERROR(AVERAGE(H$33:H46)),"NA",AVERAGE(H$33:H46)),IF(ISERROR(INDEX('NO2'!F$4:F$22,MATCH('Monthly Review NO2'!$B47,'NO2'!$B$4:$B$22,0),0)),"",INDEX('NO2'!F$26:F$44,MATCH('Monthly Review NO2'!$B47,'NO2'!$B$26:$B$44,0),0)))</f>
        <v>N/A</v>
      </c>
      <c r="I47" s="21" t="str" cm="1">
        <f t="array" aca="1" ref="I47" ca="1">IF($B47="All", IF(ISERROR(AVERAGE(I$33:I46)),"NA",AVERAGE(I$33:I46)),IF(ISERROR(INDEX('NO2'!G$4:G$22,MATCH('Monthly Review NO2'!$B47,'NO2'!$B$4:$B$22,0),0)),"",INDEX('NO2'!G$26:G$44,MATCH('Monthly Review NO2'!$B47,'NO2'!$B$26:$B$44,0),0)))</f>
        <v>N/A</v>
      </c>
      <c r="J47" s="21" t="str" cm="1">
        <f t="array" aca="1" ref="J47" ca="1">IF($B47="All", IF(ISERROR(AVERAGE(J$33:J46)),"NA",AVERAGE(J$33:J46)),IF(ISERROR(INDEX('NO2'!H$4:H$22,MATCH('Monthly Review NO2'!$B47,'NO2'!$B$4:$B$22,0),0)),"",INDEX('NO2'!H$26:H$44,MATCH('Monthly Review NO2'!$B47,'NO2'!$B$26:$B$44,0),0)))</f>
        <v>N/A</v>
      </c>
      <c r="K47" s="21" t="str" cm="1">
        <f t="array" aca="1" ref="K47" ca="1">IF($B47="All", IF(ISERROR(AVERAGE(K$33:K46)),"NA",AVERAGE(K$33:K46)),IF(ISERROR(INDEX('NO2'!I$4:I$22,MATCH('Monthly Review NO2'!$B47,'NO2'!$B$4:$B$22,0),0)),"",INDEX('NO2'!I$26:I$44,MATCH('Monthly Review NO2'!$B47,'NO2'!$B$26:$B$44,0),0)))</f>
        <v>N/A</v>
      </c>
      <c r="L47" s="21" t="str" cm="1">
        <f t="array" aca="1" ref="L47" ca="1">IF($B47="All", IF(ISERROR(AVERAGE(L$33:L46)),"NA",AVERAGE(L$33:L46)),IF(ISERROR(INDEX('NO2'!J$4:J$22,MATCH('Monthly Review NO2'!$B47,'NO2'!$B$4:$B$22,0),0)),"",INDEX('NO2'!J$26:J$44,MATCH('Monthly Review NO2'!$B47,'NO2'!$B$26:$B$44,0),0)))</f>
        <v>N/A</v>
      </c>
      <c r="M47" s="21"/>
      <c r="N47" s="21"/>
      <c r="O47" s="21"/>
      <c r="P47" s="21"/>
      <c r="Q47" s="30" t="str" cm="1">
        <f t="array" aca="1" ref="Q47" ca="1">IF($B47="All", IF(ISERROR(AVERAGE(Q$33:Q46)),"NA",AVERAGE(Q$33:Q46)),IF(ISERROR(INDEX('NO2'!O$4:O$22,MATCH('Monthly Review NO2'!$B47,'NO2'!$B$4:$B$22,0),0)),"",INDEX('NO2'!O$26:O$44,MATCH('Monthly Review NO2'!$B47,'NO2'!$B$26:$B$44,0),0)))</f>
        <v>N/A</v>
      </c>
    </row>
    <row r="48" spans="2:17" x14ac:dyDescent="0.35">
      <c r="B48" s="5" t="str">
        <f ca="1"/>
        <v>LS8</v>
      </c>
      <c r="C48" s="5" t="str">
        <f ca="1">IFERROR(IF(B48="All","-",VLOOKUP($B48,'List of AQMS'!$A$59:$C$77,3,FALSE)),"")</f>
        <v xml:space="preserve">Lewes DC – Little East Street </v>
      </c>
      <c r="D48" s="5" t="str">
        <f ca="1">IFERROR(IF(B48="All","-",VLOOKUP($B48,'List of AQMS'!$B$38:$C$56,2,FALSE)),"")</f>
        <v>Lewes</v>
      </c>
      <c r="E48" s="21" cm="1">
        <f t="array" aca="1" ref="E48" ca="1">IF($B48="All", IF(ISERROR(AVERAGE(E$33:E47)),"NA",AVERAGE(E$33:E47)),IF(ISERROR(INDEX('NO2'!C$4:C$22,MATCH('Monthly Review NO2'!$B48,'NO2'!$B$4:$B$22,0),0)),"",INDEX('NO2'!C$26:C$44,MATCH('Monthly Review NO2'!$B48,'NO2'!$B$26:$B$44,0),0)))</f>
        <v>1</v>
      </c>
      <c r="F48" s="21" cm="1">
        <f t="array" aca="1" ref="F48" ca="1">IF($B48="All", IF(ISERROR(AVERAGE(F$33:F47)),"NA",AVERAGE(F$33:F47)),IF(ISERROR(INDEX('NO2'!D$4:D$22,MATCH('Monthly Review NO2'!$B48,'NO2'!$B$4:$B$22,0),0)),"",INDEX('NO2'!D$26:D$44,MATCH('Monthly Review NO2'!$B48,'NO2'!$B$26:$B$44,0),0)))</f>
        <v>1</v>
      </c>
      <c r="G48" s="21" cm="1">
        <f t="array" aca="1" ref="G48" ca="1">IF($B48="All", IF(ISERROR(AVERAGE(G$33:G47)),"NA",AVERAGE(G$33:G47)),IF(ISERROR(INDEX('NO2'!E$4:E$22,MATCH('Monthly Review NO2'!$B48,'NO2'!$B$4:$B$22,0),0)),"",INDEX('NO2'!E$26:E$44,MATCH('Monthly Review NO2'!$B48,'NO2'!$B$26:$B$44,0),0)))</f>
        <v>1</v>
      </c>
      <c r="H48" s="21" cm="1">
        <f t="array" aca="1" ref="H48" ca="1">IF($B48="All", IF(ISERROR(AVERAGE(H$33:H47)),"NA",AVERAGE(H$33:H47)),IF(ISERROR(INDEX('NO2'!F$4:F$22,MATCH('Monthly Review NO2'!$B48,'NO2'!$B$4:$B$22,0),0)),"",INDEX('NO2'!F$26:F$44,MATCH('Monthly Review NO2'!$B48,'NO2'!$B$26:$B$44,0),0)))</f>
        <v>0.99861111111111101</v>
      </c>
      <c r="I48" s="21" cm="1">
        <f t="array" aca="1" ref="I48" ca="1">IF($B48="All", IF(ISERROR(AVERAGE(I$33:I47)),"NA",AVERAGE(I$33:I47)),IF(ISERROR(INDEX('NO2'!G$4:G$22,MATCH('Monthly Review NO2'!$B48,'NO2'!$B$4:$B$22,0),0)),"",INDEX('NO2'!G$26:G$44,MATCH('Monthly Review NO2'!$B48,'NO2'!$B$26:$B$44,0),0)))</f>
        <v>1</v>
      </c>
      <c r="J48" s="21" cm="1">
        <f t="array" aca="1" ref="J48" ca="1">IF($B48="All", IF(ISERROR(AVERAGE(J$33:J47)),"NA",AVERAGE(J$33:J47)),IF(ISERROR(INDEX('NO2'!H$4:H$22,MATCH('Monthly Review NO2'!$B48,'NO2'!$B$4:$B$22,0),0)),"",INDEX('NO2'!H$26:H$44,MATCH('Monthly Review NO2'!$B48,'NO2'!$B$26:$B$44,0),0)))</f>
        <v>0.98750000000000004</v>
      </c>
      <c r="K48" s="21" cm="1">
        <f t="array" aca="1" ref="K48" ca="1">IF($B48="All", IF(ISERROR(AVERAGE(K$33:K47)),"NA",AVERAGE(K$33:K47)),IF(ISERROR(INDEX('NO2'!I$4:I$22,MATCH('Monthly Review NO2'!$B48,'NO2'!$B$4:$B$22,0),0)),"",INDEX('NO2'!I$26:I$44,MATCH('Monthly Review NO2'!$B48,'NO2'!$B$26:$B$44,0),0)))</f>
        <v>1</v>
      </c>
      <c r="L48" s="21" cm="1">
        <f t="array" aca="1" ref="L48" ca="1">IF($B48="All", IF(ISERROR(AVERAGE(L$33:L47)),"NA",AVERAGE(L$33:L47)),IF(ISERROR(INDEX('NO2'!J$4:J$22,MATCH('Monthly Review NO2'!$B48,'NO2'!$B$4:$B$22,0),0)),"",INDEX('NO2'!J$26:J$44,MATCH('Monthly Review NO2'!$B48,'NO2'!$B$26:$B$44,0),0)))</f>
        <v>1</v>
      </c>
      <c r="M48" s="21"/>
      <c r="N48" s="21"/>
      <c r="O48" s="21"/>
      <c r="P48" s="21"/>
      <c r="Q48" s="30" cm="1">
        <f t="array" aca="1" ref="Q48" ca="1">IF($B48="All", IF(ISERROR(AVERAGE(Q$33:Q47)),"NA",AVERAGE(Q$33:Q47)),IF(ISERROR(INDEX('NO2'!O$4:O$22,MATCH('Monthly Review NO2'!$B48,'NO2'!$B$4:$B$22,0),0)),"",INDEX('NO2'!O$26:O$44,MATCH('Monthly Review NO2'!$B48,'NO2'!$B$26:$B$44,0),0)))</f>
        <v>0.99826388888888884</v>
      </c>
    </row>
    <row r="49" spans="2:17" x14ac:dyDescent="0.35">
      <c r="B49" s="5" t="str">
        <f ca="1"/>
        <v>RY2</v>
      </c>
      <c r="C49" s="5" t="str">
        <f ca="1">IFERROR(IF(B49="All","-",VLOOKUP($B49,'List of AQMS'!$A$59:$C$77,3,FALSE)),"")</f>
        <v xml:space="preserve">Rother DC -  De La Warr Road </v>
      </c>
      <c r="D49" s="5" t="str">
        <f ca="1">IFERROR(IF(B49="All","-",VLOOKUP($B49,'List of AQMS'!$B$38:$C$56,2,FALSE)),"")</f>
        <v>Rother</v>
      </c>
      <c r="E49" s="21" cm="1">
        <f t="array" aca="1" ref="E49" ca="1">IF($B49="All", IF(ISERROR(AVERAGE(E$33:E48)),"NA",AVERAGE(E$33:E48)),IF(ISERROR(INDEX('NO2'!C$4:C$22,MATCH('Monthly Review NO2'!$B49,'NO2'!$B$4:$B$22,0),0)),"",INDEX('NO2'!C$26:C$44,MATCH('Monthly Review NO2'!$B49,'NO2'!$B$26:$B$44,0),0)))</f>
        <v>0.99462365591397894</v>
      </c>
      <c r="F49" s="21" cm="1">
        <f t="array" aca="1" ref="F49" ca="1">IF($B49="All", IF(ISERROR(AVERAGE(F$33:F48)),"NA",AVERAGE(F$33:F48)),IF(ISERROR(INDEX('NO2'!D$4:D$22,MATCH('Monthly Review NO2'!$B49,'NO2'!$B$4:$B$22,0),0)),"",INDEX('NO2'!D$26:D$44,MATCH('Monthly Review NO2'!$B49,'NO2'!$B$26:$B$44,0),0)))</f>
        <v>0.99712643678160906</v>
      </c>
      <c r="G49" s="21" cm="1">
        <f t="array" aca="1" ref="G49" ca="1">IF($B49="All", IF(ISERROR(AVERAGE(G$33:G48)),"NA",AVERAGE(G$33:G48)),IF(ISERROR(INDEX('NO2'!E$4:E$22,MATCH('Monthly Review NO2'!$B49,'NO2'!$B$4:$B$22,0),0)),"",INDEX('NO2'!E$26:E$44,MATCH('Monthly Review NO2'!$B49,'NO2'!$B$26:$B$44,0),0)))</f>
        <v>1</v>
      </c>
      <c r="H49" s="21" cm="1">
        <f t="array" aca="1" ref="H49" ca="1">IF($B49="All", IF(ISERROR(AVERAGE(H$33:H48)),"NA",AVERAGE(H$33:H48)),IF(ISERROR(INDEX('NO2'!F$4:F$22,MATCH('Monthly Review NO2'!$B49,'NO2'!$B$4:$B$22,0),0)),"",INDEX('NO2'!F$26:F$44,MATCH('Monthly Review NO2'!$B49,'NO2'!$B$26:$B$44,0),0)))</f>
        <v>0.99722222222222201</v>
      </c>
      <c r="I49" s="21" cm="1">
        <f t="array" aca="1" ref="I49" ca="1">IF($B49="All", IF(ISERROR(AVERAGE(I$33:I48)),"NA",AVERAGE(I$33:I48)),IF(ISERROR(INDEX('NO2'!G$4:G$22,MATCH('Monthly Review NO2'!$B49,'NO2'!$B$4:$B$22,0),0)),"",INDEX('NO2'!G$26:G$44,MATCH('Monthly Review NO2'!$B49,'NO2'!$B$26:$B$44,0),0)))</f>
        <v>1</v>
      </c>
      <c r="J49" s="21" cm="1">
        <f t="array" aca="1" ref="J49" ca="1">IF($B49="All", IF(ISERROR(AVERAGE(J$33:J48)),"NA",AVERAGE(J$33:J48)),IF(ISERROR(INDEX('NO2'!H$4:H$22,MATCH('Monthly Review NO2'!$B49,'NO2'!$B$4:$B$22,0),0)),"",INDEX('NO2'!H$26:H$44,MATCH('Monthly Review NO2'!$B49,'NO2'!$B$26:$B$44,0),0)))</f>
        <v>0.99722222222222201</v>
      </c>
      <c r="K49" s="21" cm="1">
        <f t="array" aca="1" ref="K49" ca="1">IF($B49="All", IF(ISERROR(AVERAGE(K$33:K48)),"NA",AVERAGE(K$33:K48)),IF(ISERROR(INDEX('NO2'!I$4:I$22,MATCH('Monthly Review NO2'!$B49,'NO2'!$B$4:$B$22,0),0)),"",INDEX('NO2'!I$26:I$44,MATCH('Monthly Review NO2'!$B49,'NO2'!$B$26:$B$44,0),0)))</f>
        <v>0.97446236559139809</v>
      </c>
      <c r="L49" s="21" cm="1">
        <f t="array" aca="1" ref="L49" ca="1">IF($B49="All", IF(ISERROR(AVERAGE(L$33:L48)),"NA",AVERAGE(L$33:L48)),IF(ISERROR(INDEX('NO2'!J$4:J$22,MATCH('Monthly Review NO2'!$B49,'NO2'!$B$4:$B$22,0),0)),"",INDEX('NO2'!J$26:J$44,MATCH('Monthly Review NO2'!$B49,'NO2'!$B$26:$B$44,0),0)))</f>
        <v>0.71370967741935498</v>
      </c>
      <c r="M49" s="21"/>
      <c r="N49" s="21"/>
      <c r="O49" s="21"/>
      <c r="P49" s="21"/>
      <c r="Q49" s="30" cm="1">
        <f t="array" aca="1" ref="Q49" ca="1">IF($B49="All", IF(ISERROR(AVERAGE(Q$33:Q48)),"NA",AVERAGE(Q$33:Q48)),IF(ISERROR(INDEX('NO2'!O$4:O$22,MATCH('Monthly Review NO2'!$B49,'NO2'!$B$4:$B$22,0),0)),"",INDEX('NO2'!O$26:O$44,MATCH('Monthly Review NO2'!$B49,'NO2'!$B$26:$B$44,0),0)))</f>
        <v>0.95929582251884804</v>
      </c>
    </row>
    <row r="50" spans="2:17" x14ac:dyDescent="0.35">
      <c r="B50" s="5" t="str">
        <f ca="1"/>
        <v>WT2</v>
      </c>
      <c r="C50" s="5" t="str">
        <f ca="1">IFERROR(IF(B50="All","-",VLOOKUP($B50,'List of AQMS'!$A$59:$C$77,3,FALSE)),"")</f>
        <v xml:space="preserve">Worthing BC - A27 Grove Lodge </v>
      </c>
      <c r="D50" s="5" t="str">
        <f ca="1">IFERROR(IF(B50="All","-",VLOOKUP($B50,'List of AQMS'!$B$38:$C$56,2,FALSE)),"")</f>
        <v>Worthing</v>
      </c>
      <c r="E50" s="21" cm="1">
        <f t="array" aca="1" ref="E50" ca="1">IF($B50="All", IF(ISERROR(AVERAGE(E$33:E49)),"NA",AVERAGE(E$33:E49)),IF(ISERROR(INDEX('NO2'!C$4:C$22,MATCH('Monthly Review NO2'!$B50,'NO2'!$B$4:$B$22,0),0)),"",INDEX('NO2'!C$26:C$44,MATCH('Monthly Review NO2'!$B50,'NO2'!$B$26:$B$44,0),0)))</f>
        <v>0.98790322580645196</v>
      </c>
      <c r="F50" s="21" cm="1">
        <f t="array" aca="1" ref="F50" ca="1">IF($B50="All", IF(ISERROR(AVERAGE(F$33:F49)),"NA",AVERAGE(F$33:F49)),IF(ISERROR(INDEX('NO2'!D$4:D$22,MATCH('Monthly Review NO2'!$B50,'NO2'!$B$4:$B$22,0),0)),"",INDEX('NO2'!D$26:D$44,MATCH('Monthly Review NO2'!$B50,'NO2'!$B$26:$B$44,0),0)))</f>
        <v>0.99568965517241392</v>
      </c>
      <c r="G50" s="21" cm="1">
        <f t="array" aca="1" ref="G50" ca="1">IF($B50="All", IF(ISERROR(AVERAGE(G$33:G49)),"NA",AVERAGE(G$33:G49)),IF(ISERROR(INDEX('NO2'!E$4:E$22,MATCH('Monthly Review NO2'!$B50,'NO2'!$B$4:$B$22,0),0)),"",INDEX('NO2'!E$26:E$44,MATCH('Monthly Review NO2'!$B50,'NO2'!$B$26:$B$44,0),0)))</f>
        <v>0.998654104979812</v>
      </c>
      <c r="H50" s="21" cm="1">
        <f t="array" aca="1" ref="H50" ca="1">IF($B50="All", IF(ISERROR(AVERAGE(H$33:H49)),"NA",AVERAGE(H$33:H49)),IF(ISERROR(INDEX('NO2'!F$4:F$22,MATCH('Monthly Review NO2'!$B50,'NO2'!$B$4:$B$22,0),0)),"",INDEX('NO2'!F$26:F$44,MATCH('Monthly Review NO2'!$B50,'NO2'!$B$26:$B$44,0),0)))</f>
        <v>0.99861111111111101</v>
      </c>
      <c r="I50" s="21" cm="1">
        <f t="array" aca="1" ref="I50" ca="1">IF($B50="All", IF(ISERROR(AVERAGE(I$33:I49)),"NA",AVERAGE(I$33:I49)),IF(ISERROR(INDEX('NO2'!G$4:G$22,MATCH('Monthly Review NO2'!$B50,'NO2'!$B$4:$B$22,0),0)),"",INDEX('NO2'!G$26:G$44,MATCH('Monthly Review NO2'!$B50,'NO2'!$B$26:$B$44,0),0)))</f>
        <v>0.99731182795698903</v>
      </c>
      <c r="J50" s="21" cm="1">
        <f t="array" aca="1" ref="J50" ca="1">IF($B50="All", IF(ISERROR(AVERAGE(J$33:J49)),"NA",AVERAGE(J$33:J49)),IF(ISERROR(INDEX('NO2'!H$4:H$22,MATCH('Monthly Review NO2'!$B50,'NO2'!$B$4:$B$22,0),0)),"",INDEX('NO2'!H$26:H$44,MATCH('Monthly Review NO2'!$B50,'NO2'!$B$26:$B$44,0),0)))</f>
        <v>0.99722222222222201</v>
      </c>
      <c r="K50" s="21" cm="1">
        <f t="array" aca="1" ref="K50" ca="1">IF($B50="All", IF(ISERROR(AVERAGE(K$33:K49)),"NA",AVERAGE(K$33:K49)),IF(ISERROR(INDEX('NO2'!I$4:I$22,MATCH('Monthly Review NO2'!$B50,'NO2'!$B$4:$B$22,0),0)),"",INDEX('NO2'!I$26:I$44,MATCH('Monthly Review NO2'!$B50,'NO2'!$B$26:$B$44,0),0)))</f>
        <v>0.94623655913978499</v>
      </c>
      <c r="L50" s="21" cm="1">
        <f t="array" aca="1" ref="L50" ca="1">IF($B50="All", IF(ISERROR(AVERAGE(L$33:L49)),"NA",AVERAGE(L$33:L49)),IF(ISERROR(INDEX('NO2'!J$4:J$22,MATCH('Monthly Review NO2'!$B50,'NO2'!$B$4:$B$22,0),0)),"",INDEX('NO2'!J$26:J$44,MATCH('Monthly Review NO2'!$B50,'NO2'!$B$26:$B$44,0),0)))</f>
        <v>1</v>
      </c>
      <c r="M50" s="21"/>
      <c r="N50" s="21"/>
      <c r="O50" s="21"/>
      <c r="P50" s="21"/>
      <c r="Q50" s="30" cm="1">
        <f t="array" aca="1" ref="Q50" ca="1">IF($B50="All", IF(ISERROR(AVERAGE(Q$33:Q49)),"NA",AVERAGE(Q$33:Q49)),IF(ISERROR(INDEX('NO2'!O$4:O$22,MATCH('Monthly Review NO2'!$B50,'NO2'!$B$4:$B$22,0),0)),"",INDEX('NO2'!O$26:O$44,MATCH('Monthly Review NO2'!$B50,'NO2'!$B$26:$B$44,0),0)))</f>
        <v>0.99020358829859811</v>
      </c>
    </row>
    <row r="51" spans="2:17" x14ac:dyDescent="0.35">
      <c r="B51" s="5" t="str">
        <f ca="1"/>
        <v>MS1</v>
      </c>
      <c r="C51" s="5" t="str">
        <f ca="1">IFERROR(IF(B51="All","-",VLOOKUP($B51,'List of AQMS'!$A$59:$C$77,3,FALSE)),"")</f>
        <v>Mid Sussex DC - London Road (East Grinstead)</v>
      </c>
      <c r="D51" s="5" t="str">
        <f ca="1">IFERROR(IF(B51="All","-",VLOOKUP($B51,'List of AQMS'!$B$38:$C$56,2,FALSE)),"")</f>
        <v>Mid_Sussex</v>
      </c>
      <c r="E51" s="21" cm="1">
        <f t="array" aca="1" ref="E51" ca="1">IF($B51="All", IF(ISERROR(AVERAGE(E$33:E50)),"NA",AVERAGE(E$33:E50)),IF(ISERROR(INDEX('NO2'!C$4:C$22,MATCH('Monthly Review NO2'!$B51,'NO2'!$B$4:$B$22,0),0)),"",INDEX('NO2'!C$26:C$44,MATCH('Monthly Review NO2'!$B51,'NO2'!$B$26:$B$44,0),0)))</f>
        <v>0.99865591397849496</v>
      </c>
      <c r="F51" s="21" cm="1">
        <f t="array" aca="1" ref="F51" ca="1">IF($B51="All", IF(ISERROR(AVERAGE(F$33:F50)),"NA",AVERAGE(F$33:F50)),IF(ISERROR(INDEX('NO2'!D$4:D$22,MATCH('Monthly Review NO2'!$B51,'NO2'!$B$4:$B$22,0),0)),"",INDEX('NO2'!D$26:D$44,MATCH('Monthly Review NO2'!$B51,'NO2'!$B$26:$B$44,0),0)))</f>
        <v>1</v>
      </c>
      <c r="G51" s="21" cm="1">
        <f t="array" aca="1" ref="G51" ca="1">IF($B51="All", IF(ISERROR(AVERAGE(G$33:G50)),"NA",AVERAGE(G$33:G50)),IF(ISERROR(INDEX('NO2'!E$4:E$22,MATCH('Monthly Review NO2'!$B51,'NO2'!$B$4:$B$22,0),0)),"",INDEX('NO2'!E$26:E$44,MATCH('Monthly Review NO2'!$B51,'NO2'!$B$26:$B$44,0),0)))</f>
        <v>0.998654104979812</v>
      </c>
      <c r="H51" s="21" cm="1">
        <f t="array" aca="1" ref="H51" ca="1">IF($B51="All", IF(ISERROR(AVERAGE(H$33:H50)),"NA",AVERAGE(H$33:H50)),IF(ISERROR(INDEX('NO2'!F$4:F$22,MATCH('Monthly Review NO2'!$B51,'NO2'!$B$4:$B$22,0),0)),"",INDEX('NO2'!F$26:F$44,MATCH('Monthly Review NO2'!$B51,'NO2'!$B$26:$B$44,0),0)))</f>
        <v>0.99722222222222201</v>
      </c>
      <c r="I51" s="21" cm="1">
        <f t="array" aca="1" ref="I51" ca="1">IF($B51="All", IF(ISERROR(AVERAGE(I$33:I50)),"NA",AVERAGE(I$33:I50)),IF(ISERROR(INDEX('NO2'!G$4:G$22,MATCH('Monthly Review NO2'!$B51,'NO2'!$B$4:$B$22,0),0)),"",INDEX('NO2'!G$26:G$44,MATCH('Monthly Review NO2'!$B51,'NO2'!$B$26:$B$44,0),0)))</f>
        <v>0.99731182795698903</v>
      </c>
      <c r="J51" s="21" cm="1">
        <f t="array" aca="1" ref="J51" ca="1">IF($B51="All", IF(ISERROR(AVERAGE(J$33:J50)),"NA",AVERAGE(J$33:J50)),IF(ISERROR(INDEX('NO2'!H$4:H$22,MATCH('Monthly Review NO2'!$B51,'NO2'!$B$4:$B$22,0),0)),"",INDEX('NO2'!H$26:H$44,MATCH('Monthly Review NO2'!$B51,'NO2'!$B$26:$B$44,0),0)))</f>
        <v>0.99444444444444402</v>
      </c>
      <c r="K51" s="21" cm="1">
        <f t="array" aca="1" ref="K51" ca="1">IF($B51="All", IF(ISERROR(AVERAGE(K$33:K50)),"NA",AVERAGE(K$33:K50)),IF(ISERROR(INDEX('NO2'!I$4:I$22,MATCH('Monthly Review NO2'!$B51,'NO2'!$B$4:$B$22,0),0)),"",INDEX('NO2'!I$26:I$44,MATCH('Monthly Review NO2'!$B51,'NO2'!$B$26:$B$44,0),0)))</f>
        <v>0.989247311827957</v>
      </c>
      <c r="L51" s="21" cm="1">
        <f t="array" aca="1" ref="L51" ca="1">IF($B51="All", IF(ISERROR(AVERAGE(L$33:L50)),"NA",AVERAGE(L$33:L50)),IF(ISERROR(INDEX('NO2'!J$4:J$22,MATCH('Monthly Review NO2'!$B51,'NO2'!$B$4:$B$22,0),0)),"",INDEX('NO2'!J$26:J$44,MATCH('Monthly Review NO2'!$B51,'NO2'!$B$26:$B$44,0),0)))</f>
        <v>0.99731182795698903</v>
      </c>
      <c r="M51" s="21"/>
      <c r="N51" s="21"/>
      <c r="O51" s="21"/>
      <c r="P51" s="21"/>
      <c r="Q51" s="30" cm="1">
        <f t="array" aca="1" ref="Q51" ca="1">IF($B51="All", IF(ISERROR(AVERAGE(Q$33:Q50)),"NA",AVERAGE(Q$33:Q50)),IF(ISERROR(INDEX('NO2'!O$4:O$22,MATCH('Monthly Review NO2'!$B51,'NO2'!$B$4:$B$22,0),0)),"",INDEX('NO2'!O$26:O$44,MATCH('Monthly Review NO2'!$B51,'NO2'!$B$26:$B$44,0),0)))</f>
        <v>0.9966059566708636</v>
      </c>
    </row>
    <row r="52" spans="2:17" s="9" customFormat="1" x14ac:dyDescent="0.35">
      <c r="B52" s="5" t="str">
        <f ca="1"/>
        <v>All</v>
      </c>
      <c r="C52" s="5" t="str">
        <f ca="1">IFERROR(IF(B52="All","-",VLOOKUP($B52,'List of AQMS'!$A$59:$C$77,3,FALSE)),"")</f>
        <v>-</v>
      </c>
      <c r="D52" s="5" t="str">
        <f ca="1">IFERROR(IF(B52="All","-",VLOOKUP($B52,'List of AQMS'!$B$38:$C$56,2,FALSE)),"")</f>
        <v>-</v>
      </c>
      <c r="E52" s="21" cm="1">
        <f t="array" aca="1" ref="E52" ca="1">IF($B52="All", IF(ISERROR(AVERAGE(E$33:E51)),"NA",AVERAGE(E$33:E51)),IF(ISERROR(INDEX('NO2'!C$4:C$22,MATCH('Monthly Review NO2'!$B52,'NO2'!$B$4:$B$22,0),0)),"",INDEX('NO2'!C$26:C$44,MATCH('Monthly Review NO2'!$B52,'NO2'!$B$26:$B$44,0),0)))</f>
        <v>0.95920303605313106</v>
      </c>
      <c r="F52" s="21" cm="1">
        <f t="array" aca="1" ref="F52" ca="1">IF($B52="All", IF(ISERROR(AVERAGE(F$33:F51)),"NA",AVERAGE(F$33:F51)),IF(ISERROR(INDEX('NO2'!D$4:D$22,MATCH('Monthly Review NO2'!$B52,'NO2'!$B$4:$B$22,0),0)),"",INDEX('NO2'!D$26:D$44,MATCH('Monthly Review NO2'!$B52,'NO2'!$B$26:$B$44,0),0)))</f>
        <v>0.91666666666666696</v>
      </c>
      <c r="G52" s="21" cm="1">
        <f t="array" aca="1" ref="G52" ca="1">IF($B52="All", IF(ISERROR(AVERAGE(G$33:G51)),"NA",AVERAGE(G$33:G51)),IF(ISERROR(INDEX('NO2'!E$4:E$22,MATCH('Monthly Review NO2'!$B52,'NO2'!$B$4:$B$22,0),0)),"",INDEX('NO2'!E$26:E$44,MATCH('Monthly Review NO2'!$B52,'NO2'!$B$26:$B$44,0),0)))</f>
        <v>0.99295384371783724</v>
      </c>
      <c r="H52" s="21" cm="1">
        <f t="array" aca="1" ref="H52" ca="1">IF($B52="All", IF(ISERROR(AVERAGE(H$33:H51)),"NA",AVERAGE(H$33:H51)),IF(ISERROR(INDEX('NO2'!F$4:F$22,MATCH('Monthly Review NO2'!$B52,'NO2'!$B$4:$B$22,0),0)),"",INDEX('NO2'!F$26:F$44,MATCH('Monthly Review NO2'!$B52,'NO2'!$B$26:$B$44,0),0)))</f>
        <v>0.99485294117647072</v>
      </c>
      <c r="I52" s="21" cm="1">
        <f t="array" aca="1" ref="I52" ca="1">IF($B52="All", IF(ISERROR(AVERAGE(I$33:I51)),"NA",AVERAGE(I$33:I51)),IF(ISERROR(INDEX('NO2'!G$4:G$22,MATCH('Monthly Review NO2'!$B52,'NO2'!$B$4:$B$22,0),0)),"",INDEX('NO2'!G$26:G$44,MATCH('Monthly Review NO2'!$B52,'NO2'!$B$26:$B$44,0),0)))</f>
        <v>0.93839605734767018</v>
      </c>
      <c r="J52" s="21" cm="1">
        <f t="array" aca="1" ref="J52" ca="1">IF($B52="All", IF(ISERROR(AVERAGE(J$33:J51)),"NA",AVERAGE(J$33:J51)),IF(ISERROR(INDEX('NO2'!H$4:H$22,MATCH('Monthly Review NO2'!$B52,'NO2'!$B$4:$B$22,0),0)),"",INDEX('NO2'!H$26:H$44,MATCH('Monthly Review NO2'!$B52,'NO2'!$B$26:$B$44,0),0)))</f>
        <v>0.9859477124183007</v>
      </c>
      <c r="K52" s="21" cm="1">
        <f t="array" aca="1" ref="K52" ca="1">IF($B52="All", IF(ISERROR(AVERAGE(K$33:K51)),"NA",AVERAGE(K$33:K51)),IF(ISERROR(INDEX('NO2'!I$4:I$22,MATCH('Monthly Review NO2'!$B52,'NO2'!$B$4:$B$22,0),0)),"",INDEX('NO2'!I$26:I$44,MATCH('Monthly Review NO2'!$B52,'NO2'!$B$26:$B$44,0),0)))</f>
        <v>0.93255850727387735</v>
      </c>
      <c r="L52" s="21" cm="1">
        <f t="array" aca="1" ref="L52" ca="1">IF($B52="All", IF(ISERROR(AVERAGE(L$33:L51)),"NA",AVERAGE(L$33:L51)),IF(ISERROR(INDEX('NO2'!J$4:J$22,MATCH('Monthly Review NO2'!$B52,'NO2'!$B$4:$B$22,0),0)),"",INDEX('NO2'!J$26:J$44,MATCH('Monthly Review NO2'!$B52,'NO2'!$B$26:$B$44,0),0)))</f>
        <v>0.92069892473118287</v>
      </c>
      <c r="M52" s="21"/>
      <c r="N52" s="21"/>
      <c r="O52" s="21"/>
      <c r="P52" s="21"/>
      <c r="Q52" s="30" cm="1">
        <f t="array" aca="1" ref="Q52" ca="1">IF($B52="All", IF(ISERROR(AVERAGE(E52:P52)),"NA",AVERAGE(E52:P52)),IF(ISERROR(INDEX('NO2'!O$4:O$22,MATCH('Monthly Review NO2'!$B52,'NO2'!$B$4:$B$22,0),0)),"",INDEX('NO2'!O$26:O$44,MATCH('Monthly Review NO2'!$B52,'NO2'!$B$26:$B$44,0),0)))</f>
        <v>0.95515971117314213</v>
      </c>
    </row>
    <row r="53" spans="2:17" x14ac:dyDescent="0.35">
      <c r="B53" s="99" t="s">
        <v>62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0"/>
    </row>
    <row r="54" spans="2:17" x14ac:dyDescent="0.35">
      <c r="B54" s="9"/>
    </row>
    <row r="55" spans="2:17" ht="16.5" x14ac:dyDescent="0.35">
      <c r="B55" s="93" t="s">
        <v>172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</row>
    <row r="56" spans="2:17" x14ac:dyDescent="0.35">
      <c r="B56" s="8" t="s">
        <v>44</v>
      </c>
      <c r="C56" s="8" t="s">
        <v>45</v>
      </c>
      <c r="D56" s="8" t="s">
        <v>46</v>
      </c>
      <c r="E56" s="8" t="s">
        <v>47</v>
      </c>
      <c r="F56" s="8" t="s">
        <v>48</v>
      </c>
      <c r="G56" s="8" t="s">
        <v>49</v>
      </c>
      <c r="H56" s="8" t="s">
        <v>50</v>
      </c>
      <c r="I56" s="8" t="s">
        <v>51</v>
      </c>
      <c r="J56" s="8" t="s">
        <v>52</v>
      </c>
      <c r="K56" s="8" t="s">
        <v>53</v>
      </c>
      <c r="L56" s="8" t="s">
        <v>54</v>
      </c>
      <c r="M56" s="8" t="s">
        <v>55</v>
      </c>
      <c r="N56" s="8" t="s">
        <v>56</v>
      </c>
      <c r="O56" s="8" t="s">
        <v>57</v>
      </c>
      <c r="P56" s="8" t="s">
        <v>58</v>
      </c>
      <c r="Q56" s="8" t="s">
        <v>64</v>
      </c>
    </row>
    <row r="57" spans="2:17" x14ac:dyDescent="0.35">
      <c r="B57" s="5" t="str" cm="1">
        <f t="array" aca="1" ref="B57:B76" ca="1">IF(B$3="All",INDIRECT(B$2,TRUE),B$3)</f>
        <v>AD1</v>
      </c>
      <c r="C57" s="5" t="str">
        <f ca="1">IFERROR(IF(B57="All","-",VLOOKUP($B57,'List of AQMS'!$A$59:$C$77,3,FALSE)),"")</f>
        <v xml:space="preserve">Adur DC - Shoreham-by-sea </v>
      </c>
      <c r="D57" s="5" t="str">
        <f ca="1">IFERROR(IF(B57="All","-",VLOOKUP($B57,'List of AQMS'!$B$38:$C$56,2,FALSE)),"")</f>
        <v>Adur</v>
      </c>
      <c r="E57" s="22" cm="1">
        <f t="array" aca="1" ref="E57" ca="1">IF($B57="All", IF(ISERROR(SUM(E56:E$57)),"NA",SUM(E56:E$57)),IF(ISERROR(INDEX('NO2'!C$48:C$66,MATCH('Monthly Review NO2'!$B57,'NO2'!$B$4:$B$22,0),0)),"",INDEX('NO2'!C$48:C$66,MATCH('Monthly Review NO2'!$B57,'NO2'!$B$48:$B$66,0),0)))</f>
        <v>0</v>
      </c>
      <c r="F57" s="22" cm="1">
        <f t="array" aca="1" ref="F57" ca="1">IF($B57="All", IF(ISERROR(SUM(F56:F$57)),"NA",SUM(F56:F$57)),IF(ISERROR(INDEX('NO2'!D$48:D$66,MATCH('Monthly Review NO2'!$B57,'NO2'!$B$4:$B$22,0),0)),"",INDEX('NO2'!D$48:D$66,MATCH('Monthly Review NO2'!$B57,'NO2'!$B$48:$B$66,0),0)))</f>
        <v>0</v>
      </c>
      <c r="G57" s="22" cm="1">
        <f t="array" aca="1" ref="G57" ca="1">IF($B57="All", IF(ISERROR(SUM(G56:G$57)),"NA",SUM(G56:G$57)),IF(ISERROR(INDEX('NO2'!E$48:E$66,MATCH('Monthly Review NO2'!$B57,'NO2'!$B$4:$B$22,0),0)),"",INDEX('NO2'!E$48:E$66,MATCH('Monthly Review NO2'!$B57,'NO2'!$B$48:$B$66,0),0)))</f>
        <v>0</v>
      </c>
      <c r="H57" s="22" cm="1">
        <f t="array" aca="1" ref="H57" ca="1">IF($B57="All", IF(ISERROR(SUM(H56:H$57)),"NA",SUM(H56:H$57)),IF(ISERROR(INDEX('NO2'!F$48:F$66,MATCH('Monthly Review NO2'!$B57,'NO2'!$B$4:$B$22,0),0)),"",INDEX('NO2'!F$48:F$66,MATCH('Monthly Review NO2'!$B57,'NO2'!$B$48:$B$66,0),0)))</f>
        <v>0</v>
      </c>
      <c r="I57" s="22" cm="1">
        <f t="array" aca="1" ref="I57" ca="1">IF($B57="All", IF(ISERROR(SUM(I56:I$57)),"NA",SUM(I56:I$57)),IF(ISERROR(INDEX('NO2'!G$48:G$66,MATCH('Monthly Review NO2'!$B57,'NO2'!$B$4:$B$22,0),0)),"",INDEX('NO2'!G$48:G$66,MATCH('Monthly Review NO2'!$B57,'NO2'!$B$48:$B$66,0),0)))</f>
        <v>0</v>
      </c>
      <c r="J57" s="22" cm="1">
        <f t="array" aca="1" ref="J57" ca="1">IF($B57="All", IF(ISERROR(SUM(J56:J$57)),"NA",SUM(J56:J$57)),IF(ISERROR(INDEX('NO2'!H$48:H$66,MATCH('Monthly Review NO2'!$B57,'NO2'!$B$4:$B$22,0),0)),"",INDEX('NO2'!H$48:H$66,MATCH('Monthly Review NO2'!$B57,'NO2'!$B$48:$B$66,0),0)))</f>
        <v>0</v>
      </c>
      <c r="K57" s="22" cm="1">
        <f t="array" aca="1" ref="K57" ca="1">IF($B57="All", IF(ISERROR(SUM(K56:K$57)),"NA",SUM(K56:K$57)),IF(ISERROR(INDEX('NO2'!I$48:I$66,MATCH('Monthly Review NO2'!$B57,'NO2'!$B$4:$B$22,0),0)),"",INDEX('NO2'!I$48:I$66,MATCH('Monthly Review NO2'!$B57,'NO2'!$B$48:$B$66,0),0)))</f>
        <v>0</v>
      </c>
      <c r="L57" s="22" cm="1">
        <f t="array" aca="1" ref="L57" ca="1">IF($B57="All", IF(ISERROR(SUM(L56:L$57)),"NA",SUM(L56:L$57)),IF(ISERROR(INDEX('NO2'!J$48:J$66,MATCH('Monthly Review NO2'!$B57,'NO2'!$B$4:$B$22,0),0)),"",INDEX('NO2'!J$48:J$66,MATCH('Monthly Review NO2'!$B57,'NO2'!$B$48:$B$66,0),0)))</f>
        <v>0</v>
      </c>
      <c r="M57" s="22"/>
      <c r="N57" s="22"/>
      <c r="O57" s="22"/>
      <c r="P57" s="22"/>
      <c r="Q57" s="36" cm="1">
        <f t="array" aca="1" ref="Q57" ca="1">IF($B57="All", IF(ISERROR(AVERAGE(Q56:Q$57)),"NA",AVERAGE(Q56:Q$57)),IF(ISERROR(INDEX('NO2'!O$48:O$66,MATCH('Monthly Review NO2'!$B57,'NO2'!$B$4:$B$22,0),0)),"",INDEX('NO2'!O$48:O$66,MATCH('Monthly Review NO2'!$B57,'NO2'!$B$48:$B$66,0),0)))</f>
        <v>0</v>
      </c>
    </row>
    <row r="58" spans="2:17" x14ac:dyDescent="0.35">
      <c r="B58" s="5" t="str">
        <f ca="1"/>
        <v>BH0</v>
      </c>
      <c r="C58" s="5" t="str">
        <f ca="1">IFERROR(IF(B58="All","-",VLOOKUP($B58,'List of AQMS'!$A$59:$C$77,3,FALSE)),"")</f>
        <v xml:space="preserve">AURN - Preston Park </v>
      </c>
      <c r="D58" s="5" t="str">
        <f ca="1">IFERROR(IF(B58="All","-",VLOOKUP($B58,'List of AQMS'!$B$38:$C$56,2,FALSE)),"")</f>
        <v>Brighton_and_Hove</v>
      </c>
      <c r="E58" s="22" cm="1">
        <f t="array" aca="1" ref="E58" ca="1">IF($B58="All", IF(ISERROR(SUM(E57:E$57)),"NA",SUM(E57:E$57)),IF(ISERROR(INDEX('NO2'!C$48:C$66,MATCH('Monthly Review NO2'!$B58,'NO2'!$B$4:$B$22,0),0)),"",INDEX('NO2'!C$48:C$66,MATCH('Monthly Review NO2'!$B58,'NO2'!$B$48:$B$66,0),0)))</f>
        <v>0</v>
      </c>
      <c r="F58" s="22" cm="1">
        <f t="array" aca="1" ref="F58" ca="1">IF($B58="All", IF(ISERROR(SUM(F57:F$57)),"NA",SUM(F57:F$57)),IF(ISERROR(INDEX('NO2'!D$48:D$66,MATCH('Monthly Review NO2'!$B58,'NO2'!$B$4:$B$22,0),0)),"",INDEX('NO2'!D$48:D$66,MATCH('Monthly Review NO2'!$B58,'NO2'!$B$48:$B$66,0),0)))</f>
        <v>0</v>
      </c>
      <c r="G58" s="22" cm="1">
        <f t="array" aca="1" ref="G58" ca="1">IF($B58="All", IF(ISERROR(SUM(G57:G$57)),"NA",SUM(G57:G$57)),IF(ISERROR(INDEX('NO2'!E$48:E$66,MATCH('Monthly Review NO2'!$B58,'NO2'!$B$4:$B$22,0),0)),"",INDEX('NO2'!E$48:E$66,MATCH('Monthly Review NO2'!$B58,'NO2'!$B$48:$B$66,0),0)))</f>
        <v>0</v>
      </c>
      <c r="H58" s="22" cm="1">
        <f t="array" aca="1" ref="H58" ca="1">IF($B58="All", IF(ISERROR(SUM(H57:H$57)),"NA",SUM(H57:H$57)),IF(ISERROR(INDEX('NO2'!F$48:F$66,MATCH('Monthly Review NO2'!$B58,'NO2'!$B$4:$B$22,0),0)),"",INDEX('NO2'!F$48:F$66,MATCH('Monthly Review NO2'!$B58,'NO2'!$B$48:$B$66,0),0)))</f>
        <v>0</v>
      </c>
      <c r="I58" s="22" cm="1">
        <f t="array" aca="1" ref="I58" ca="1">IF($B58="All", IF(ISERROR(SUM(I57:I$57)),"NA",SUM(I57:I$57)),IF(ISERROR(INDEX('NO2'!G$48:G$66,MATCH('Monthly Review NO2'!$B58,'NO2'!$B$4:$B$22,0),0)),"",INDEX('NO2'!G$48:G$66,MATCH('Monthly Review NO2'!$B58,'NO2'!$B$48:$B$66,0),0)))</f>
        <v>0</v>
      </c>
      <c r="J58" s="22" cm="1">
        <f t="array" aca="1" ref="J58" ca="1">IF($B58="All", IF(ISERROR(SUM(J57:J$57)),"NA",SUM(J57:J$57)),IF(ISERROR(INDEX('NO2'!H$48:H$66,MATCH('Monthly Review NO2'!$B58,'NO2'!$B$4:$B$22,0),0)),"",INDEX('NO2'!H$48:H$66,MATCH('Monthly Review NO2'!$B58,'NO2'!$B$48:$B$66,0),0)))</f>
        <v>0</v>
      </c>
      <c r="K58" s="22" cm="1">
        <f t="array" aca="1" ref="K58" ca="1">IF($B58="All", IF(ISERROR(SUM(K57:K$57)),"NA",SUM(K57:K$57)),IF(ISERROR(INDEX('NO2'!I$48:I$66,MATCH('Monthly Review NO2'!$B58,'NO2'!$B$4:$B$22,0),0)),"",INDEX('NO2'!I$48:I$66,MATCH('Monthly Review NO2'!$B58,'NO2'!$B$48:$B$66,0),0)))</f>
        <v>0</v>
      </c>
      <c r="L58" s="22" cm="1">
        <f t="array" aca="1" ref="L58" ca="1">IF($B58="All", IF(ISERROR(SUM(L57:L$57)),"NA",SUM(L57:L$57)),IF(ISERROR(INDEX('NO2'!J$48:J$66,MATCH('Monthly Review NO2'!$B58,'NO2'!$B$4:$B$22,0),0)),"",INDEX('NO2'!J$48:J$66,MATCH('Monthly Review NO2'!$B58,'NO2'!$B$48:$B$66,0),0)))</f>
        <v>0</v>
      </c>
      <c r="M58" s="22"/>
      <c r="N58" s="22"/>
      <c r="O58" s="22"/>
      <c r="P58" s="22"/>
      <c r="Q58" s="36" cm="1">
        <f t="array" aca="1" ref="Q58" ca="1">IF($B58="All", IF(ISERROR(AVERAGE(Q57:Q$57)),"NA",AVERAGE(Q57:Q$57)),IF(ISERROR(INDEX('NO2'!O$48:O$66,MATCH('Monthly Review NO2'!$B58,'NO2'!$B$4:$B$22,0),0)),"",INDEX('NO2'!O$48:O$66,MATCH('Monthly Review NO2'!$B58,'NO2'!$B$48:$B$66,0),0)))</f>
        <v>0</v>
      </c>
    </row>
    <row r="59" spans="2:17" x14ac:dyDescent="0.35">
      <c r="B59" s="5" t="str">
        <f ca="1"/>
        <v>BH10</v>
      </c>
      <c r="C59" s="5" t="str">
        <f ca="1">IFERROR(IF(B59="All","-",VLOOKUP($B59,'List of AQMS'!$A$59:$C$77,3,FALSE)),"")</f>
        <v xml:space="preserve">BHCC - North Street </v>
      </c>
      <c r="D59" s="5" t="str">
        <f ca="1">IFERROR(IF(B59="All","-",VLOOKUP($B59,'List of AQMS'!$B$38:$C$56,2,FALSE)),"")</f>
        <v>Brighton_and_Hove</v>
      </c>
      <c r="E59" s="22" cm="1">
        <f t="array" aca="1" ref="E59" ca="1">IF($B59="All", IF(ISERROR(SUM(E$57:E58)),"NA",SUM(E$57:E58)),IF(ISERROR(INDEX('NO2'!C$48:C$66,MATCH('Monthly Review NO2'!$B59,'NO2'!$B$4:$B$22,0),0)),"",INDEX('NO2'!C$48:C$66,MATCH('Monthly Review NO2'!$B59,'NO2'!$B$48:$B$66,0),0)))</f>
        <v>0</v>
      </c>
      <c r="F59" s="22" cm="1">
        <f t="array" aca="1" ref="F59" ca="1">IF($B59="All", IF(ISERROR(SUM(F$57:F58)),"NA",SUM(F$57:F58)),IF(ISERROR(INDEX('NO2'!D$48:D$66,MATCH('Monthly Review NO2'!$B59,'NO2'!$B$4:$B$22,0),0)),"",INDEX('NO2'!D$48:D$66,MATCH('Monthly Review NO2'!$B59,'NO2'!$B$48:$B$66,0),0)))</f>
        <v>0</v>
      </c>
      <c r="G59" s="22" cm="1">
        <f t="array" aca="1" ref="G59" ca="1">IF($B59="All", IF(ISERROR(SUM(G$57:G58)),"NA",SUM(G$57:G58)),IF(ISERROR(INDEX('NO2'!E$48:E$66,MATCH('Monthly Review NO2'!$B59,'NO2'!$B$4:$B$22,0),0)),"",INDEX('NO2'!E$48:E$66,MATCH('Monthly Review NO2'!$B59,'NO2'!$B$48:$B$66,0),0)))</f>
        <v>0</v>
      </c>
      <c r="H59" s="22" cm="1">
        <f t="array" aca="1" ref="H59" ca="1">IF($B59="All", IF(ISERROR(SUM(H$57:H58)),"NA",SUM(H$57:H58)),IF(ISERROR(INDEX('NO2'!F$48:F$66,MATCH('Monthly Review NO2'!$B59,'NO2'!$B$4:$B$22,0),0)),"",INDEX('NO2'!F$48:F$66,MATCH('Monthly Review NO2'!$B59,'NO2'!$B$48:$B$66,0),0)))</f>
        <v>0</v>
      </c>
      <c r="I59" s="22" cm="1">
        <f t="array" aca="1" ref="I59" ca="1">IF($B59="All", IF(ISERROR(SUM(I$57:I58)),"NA",SUM(I$57:I58)),IF(ISERROR(INDEX('NO2'!G$48:G$66,MATCH('Monthly Review NO2'!$B59,'NO2'!$B$4:$B$22,0),0)),"",INDEX('NO2'!G$48:G$66,MATCH('Monthly Review NO2'!$B59,'NO2'!$B$48:$B$66,0),0)))</f>
        <v>0</v>
      </c>
      <c r="J59" s="22" cm="1">
        <f t="array" aca="1" ref="J59" ca="1">IF($B59="All", IF(ISERROR(SUM(J$57:J58)),"NA",SUM(J$57:J58)),IF(ISERROR(INDEX('NO2'!H$48:H$66,MATCH('Monthly Review NO2'!$B59,'NO2'!$B$4:$B$22,0),0)),"",INDEX('NO2'!H$48:H$66,MATCH('Monthly Review NO2'!$B59,'NO2'!$B$48:$B$66,0),0)))</f>
        <v>0</v>
      </c>
      <c r="K59" s="22" cm="1">
        <f t="array" aca="1" ref="K59" ca="1">IF($B59="All", IF(ISERROR(SUM(K$57:K58)),"NA",SUM(K$57:K58)),IF(ISERROR(INDEX('NO2'!I$48:I$66,MATCH('Monthly Review NO2'!$B59,'NO2'!$B$4:$B$22,0),0)),"",INDEX('NO2'!I$48:I$66,MATCH('Monthly Review NO2'!$B59,'NO2'!$B$48:$B$66,0),0)))</f>
        <v>0</v>
      </c>
      <c r="L59" s="22" cm="1">
        <f t="array" aca="1" ref="L59" ca="1">IF($B59="All", IF(ISERROR(SUM(L$57:L58)),"NA",SUM(L$57:L58)),IF(ISERROR(INDEX('NO2'!J$48:J$66,MATCH('Monthly Review NO2'!$B59,'NO2'!$B$4:$B$22,0),0)),"",INDEX('NO2'!J$48:J$66,MATCH('Monthly Review NO2'!$B59,'NO2'!$B$48:$B$66,0),0)))</f>
        <v>0</v>
      </c>
      <c r="M59" s="22"/>
      <c r="N59" s="22"/>
      <c r="O59" s="22"/>
      <c r="P59" s="22"/>
      <c r="Q59" s="36" cm="1">
        <f t="array" aca="1" ref="Q59" ca="1">IF($B59="All", IF(ISERROR(AVERAGE(Q$57:Q58)),"NA",AVERAGE(Q$57:Q58)),IF(ISERROR(INDEX('NO2'!O$48:O$66,MATCH('Monthly Review NO2'!$B59,'NO2'!$B$4:$B$22,0),0)),"",INDEX('NO2'!O$48:O$66,MATCH('Monthly Review NO2'!$B59,'NO2'!$B$48:$B$66,0),0)))</f>
        <v>0</v>
      </c>
    </row>
    <row r="60" spans="2:17" x14ac:dyDescent="0.35">
      <c r="B60" s="5" t="str">
        <f ca="1"/>
        <v>BH11</v>
      </c>
      <c r="C60" s="5" t="str">
        <f ca="1">IFERROR(IF(B60="All","-",VLOOKUP($B60,'List of AQMS'!$A$59:$C$77,3,FALSE)),"")</f>
        <v>Brighton - Lewes Road, A270</v>
      </c>
      <c r="D60" s="5" t="str">
        <f ca="1">IFERROR(IF(B60="All","-",VLOOKUP($B60,'List of AQMS'!$B$38:$C$56,2,FALSE)),"")</f>
        <v>Brighton_and_Hove</v>
      </c>
      <c r="E60" s="22" t="str" cm="1">
        <f t="array" aca="1" ref="E60" ca="1">IF($B60="All", IF(ISERROR(SUM(E$57:E59)),"NA",SUM(E$57:E59)),IF(ISERROR(INDEX('NO2'!C$48:C$66,MATCH('Monthly Review NO2'!$B60,'NO2'!$B$4:$B$22,0),0)),"",INDEX('NO2'!C$48:C$66,MATCH('Monthly Review NO2'!$B60,'NO2'!$B$48:$B$66,0),0)))</f>
        <v>N/A</v>
      </c>
      <c r="F60" s="22" t="str" cm="1">
        <f t="array" aca="1" ref="F60" ca="1">IF($B60="All", IF(ISERROR(SUM(F$57:F59)),"NA",SUM(F$57:F59)),IF(ISERROR(INDEX('NO2'!D$48:D$66,MATCH('Monthly Review NO2'!$B60,'NO2'!$B$4:$B$22,0),0)),"",INDEX('NO2'!D$48:D$66,MATCH('Monthly Review NO2'!$B60,'NO2'!$B$48:$B$66,0),0)))</f>
        <v>N/A</v>
      </c>
      <c r="G60" s="22" t="str" cm="1">
        <f t="array" aca="1" ref="G60" ca="1">IF($B60="All", IF(ISERROR(SUM(G$57:G59)),"NA",SUM(G$57:G59)),IF(ISERROR(INDEX('NO2'!E$48:E$66,MATCH('Monthly Review NO2'!$B60,'NO2'!$B$4:$B$22,0),0)),"",INDEX('NO2'!E$48:E$66,MATCH('Monthly Review NO2'!$B60,'NO2'!$B$48:$B$66,0),0)))</f>
        <v>N/A</v>
      </c>
      <c r="H60" s="22" t="str" cm="1">
        <f t="array" aca="1" ref="H60" ca="1">IF($B60="All", IF(ISERROR(SUM(H$57:H59)),"NA",SUM(H$57:H59)),IF(ISERROR(INDEX('NO2'!F$48:F$66,MATCH('Monthly Review NO2'!$B60,'NO2'!$B$4:$B$22,0),0)),"",INDEX('NO2'!F$48:F$66,MATCH('Monthly Review NO2'!$B60,'NO2'!$B$48:$B$66,0),0)))</f>
        <v>N/A</v>
      </c>
      <c r="I60" s="22" cm="1">
        <f t="array" aca="1" ref="I60" ca="1">IF($B60="All", IF(ISERROR(SUM(I$57:I59)),"NA",SUM(I$57:I59)),IF(ISERROR(INDEX('NO2'!G$48:G$66,MATCH('Monthly Review NO2'!$B60,'NO2'!$B$4:$B$22,0),0)),"",INDEX('NO2'!G$48:G$66,MATCH('Monthly Review NO2'!$B60,'NO2'!$B$48:$B$66,0),0)))</f>
        <v>0</v>
      </c>
      <c r="J60" s="22" cm="1">
        <f t="array" aca="1" ref="J60" ca="1">IF($B60="All", IF(ISERROR(SUM(J$57:J59)),"NA",SUM(J$57:J59)),IF(ISERROR(INDEX('NO2'!H$48:H$66,MATCH('Monthly Review NO2'!$B60,'NO2'!$B$4:$B$22,0),0)),"",INDEX('NO2'!H$48:H$66,MATCH('Monthly Review NO2'!$B60,'NO2'!$B$48:$B$66,0),0)))</f>
        <v>0</v>
      </c>
      <c r="K60" s="22" cm="1">
        <f t="array" aca="1" ref="K60" ca="1">IF($B60="All", IF(ISERROR(SUM(K$57:K59)),"NA",SUM(K$57:K59)),IF(ISERROR(INDEX('NO2'!I$48:I$66,MATCH('Monthly Review NO2'!$B60,'NO2'!$B$4:$B$22,0),0)),"",INDEX('NO2'!I$48:I$66,MATCH('Monthly Review NO2'!$B60,'NO2'!$B$48:$B$66,0),0)))</f>
        <v>0</v>
      </c>
      <c r="L60" s="22" cm="1">
        <f t="array" aca="1" ref="L60" ca="1">IF($B60="All", IF(ISERROR(SUM(L$57:L59)),"NA",SUM(L$57:L59)),IF(ISERROR(INDEX('NO2'!J$48:J$66,MATCH('Monthly Review NO2'!$B60,'NO2'!$B$4:$B$22,0),0)),"",INDEX('NO2'!J$48:J$66,MATCH('Monthly Review NO2'!$B60,'NO2'!$B$48:$B$66,0),0)))</f>
        <v>0</v>
      </c>
      <c r="M60" s="22"/>
      <c r="N60" s="22"/>
      <c r="O60" s="22"/>
      <c r="P60" s="22"/>
      <c r="Q60" s="36" cm="1">
        <f t="array" aca="1" ref="Q60" ca="1">IF($B60="All", IF(ISERROR(AVERAGE(Q$57:Q59)),"NA",AVERAGE(Q$57:Q59)),IF(ISERROR(INDEX('NO2'!O$48:O$66,MATCH('Monthly Review NO2'!$B60,'NO2'!$B$4:$B$22,0),0)),"",INDEX('NO2'!O$48:O$66,MATCH('Monthly Review NO2'!$B60,'NO2'!$B$48:$B$66,0),0)))</f>
        <v>0</v>
      </c>
    </row>
    <row r="61" spans="2:17" x14ac:dyDescent="0.35">
      <c r="B61" s="5" t="str">
        <f ca="1"/>
        <v>CA2</v>
      </c>
      <c r="C61" s="5" t="str">
        <f ca="1">IFERROR(IF(B61="All","-",VLOOKUP($B61,'List of AQMS'!$A$59:$C$77,3,FALSE)),"")</f>
        <v xml:space="preserve">Crawley BC - Gatwick Airport </v>
      </c>
      <c r="D61" s="5" t="str">
        <f ca="1">IFERROR(IF(B61="All","-",VLOOKUP($B61,'List of AQMS'!$B$38:$C$56,2,FALSE)),"")</f>
        <v>Crawley</v>
      </c>
      <c r="E61" s="22" cm="1">
        <f t="array" aca="1" ref="E61" ca="1">IF($B61="All", IF(ISERROR(SUM(E$57:E60)),"NA",SUM(E$57:E60)),IF(ISERROR(INDEX('NO2'!C$48:C$66,MATCH('Monthly Review NO2'!$B61,'NO2'!$B$4:$B$22,0),0)),"",INDEX('NO2'!C$48:C$66,MATCH('Monthly Review NO2'!$B61,'NO2'!$B$48:$B$66,0),0)))</f>
        <v>0</v>
      </c>
      <c r="F61" s="22" cm="1">
        <f t="array" aca="1" ref="F61" ca="1">IF($B61="All", IF(ISERROR(SUM(F$57:F60)),"NA",SUM(F$57:F60)),IF(ISERROR(INDEX('NO2'!D$48:D$66,MATCH('Monthly Review NO2'!$B61,'NO2'!$B$4:$B$22,0),0)),"",INDEX('NO2'!D$48:D$66,MATCH('Monthly Review NO2'!$B61,'NO2'!$B$48:$B$66,0),0)))</f>
        <v>0</v>
      </c>
      <c r="G61" s="22" cm="1">
        <f t="array" aca="1" ref="G61" ca="1">IF($B61="All", IF(ISERROR(SUM(G$57:G60)),"NA",SUM(G$57:G60)),IF(ISERROR(INDEX('NO2'!E$48:E$66,MATCH('Monthly Review NO2'!$B61,'NO2'!$B$4:$B$22,0),0)),"",INDEX('NO2'!E$48:E$66,MATCH('Monthly Review NO2'!$B61,'NO2'!$B$48:$B$66,0),0)))</f>
        <v>0</v>
      </c>
      <c r="H61" s="22" cm="1">
        <f t="array" aca="1" ref="H61" ca="1">IF($B61="All", IF(ISERROR(SUM(H$57:H60)),"NA",SUM(H$57:H60)),IF(ISERROR(INDEX('NO2'!F$48:F$66,MATCH('Monthly Review NO2'!$B61,'NO2'!$B$4:$B$22,0),0)),"",INDEX('NO2'!F$48:F$66,MATCH('Monthly Review NO2'!$B61,'NO2'!$B$48:$B$66,0),0)))</f>
        <v>0</v>
      </c>
      <c r="I61" s="22" cm="1">
        <f t="array" aca="1" ref="I61" ca="1">IF($B61="All", IF(ISERROR(SUM(I$57:I60)),"NA",SUM(I$57:I60)),IF(ISERROR(INDEX('NO2'!G$48:G$66,MATCH('Monthly Review NO2'!$B61,'NO2'!$B$4:$B$22,0),0)),"",INDEX('NO2'!G$48:G$66,MATCH('Monthly Review NO2'!$B61,'NO2'!$B$48:$B$66,0),0)))</f>
        <v>0</v>
      </c>
      <c r="J61" s="22" t="str" cm="1">
        <f t="array" aca="1" ref="J61" ca="1">IF($B61="All", IF(ISERROR(SUM(J$57:J60)),"NA",SUM(J$57:J60)),IF(ISERROR(INDEX('NO2'!H$48:H$66,MATCH('Monthly Review NO2'!$B61,'NO2'!$B$4:$B$22,0),0)),"",INDEX('NO2'!H$48:H$66,MATCH('Monthly Review NO2'!$B61,'NO2'!$B$48:$B$66,0),0)))</f>
        <v>N/A</v>
      </c>
      <c r="K61" s="22" t="str" cm="1">
        <f t="array" aca="1" ref="K61" ca="1">IF($B61="All", IF(ISERROR(SUM(K$57:K60)),"NA",SUM(K$57:K60)),IF(ISERROR(INDEX('NO2'!I$48:I$66,MATCH('Monthly Review NO2'!$B61,'NO2'!$B$4:$B$22,0),0)),"",INDEX('NO2'!I$48:I$66,MATCH('Monthly Review NO2'!$B61,'NO2'!$B$48:$B$66,0),0)))</f>
        <v>N/A</v>
      </c>
      <c r="L61" s="22" t="str" cm="1">
        <f t="array" aca="1" ref="L61" ca="1">IF($B61="All", IF(ISERROR(SUM(L$57:L60)),"NA",SUM(L$57:L60)),IF(ISERROR(INDEX('NO2'!J$48:J$66,MATCH('Monthly Review NO2'!$B61,'NO2'!$B$4:$B$22,0),0)),"",INDEX('NO2'!J$48:J$66,MATCH('Monthly Review NO2'!$B61,'NO2'!$B$48:$B$66,0),0)))</f>
        <v>N/A</v>
      </c>
      <c r="M61" s="22"/>
      <c r="N61" s="22"/>
      <c r="O61" s="22"/>
      <c r="P61" s="22"/>
      <c r="Q61" s="36" cm="1">
        <f t="array" aca="1" ref="Q61" ca="1">IF($B61="All", IF(ISERROR(AVERAGE(Q$57:Q60)),"NA",AVERAGE(Q$57:Q60)),IF(ISERROR(INDEX('NO2'!O$48:O$66,MATCH('Monthly Review NO2'!$B61,'NO2'!$B$4:$B$22,0),0)),"",INDEX('NO2'!O$48:O$66,MATCH('Monthly Review NO2'!$B61,'NO2'!$B$48:$B$66,0),0)))</f>
        <v>0</v>
      </c>
    </row>
    <row r="62" spans="2:17" x14ac:dyDescent="0.35">
      <c r="B62" s="5" t="str">
        <f ca="1"/>
        <v>CI1</v>
      </c>
      <c r="C62" s="5" t="str">
        <f ca="1">IFERROR(IF(B62="All","-",VLOOKUP($B62,'List of AQMS'!$A$59:$C$77,3,FALSE)),"")</f>
        <v xml:space="preserve">Chichester DC -A27 Chichester Bypass </v>
      </c>
      <c r="D62" s="5" t="str">
        <f ca="1">IFERROR(IF(B62="All","-",VLOOKUP($B62,'List of AQMS'!$B$38:$C$56,2,FALSE)),"")</f>
        <v>Chichester</v>
      </c>
      <c r="E62" s="22" cm="1">
        <f t="array" aca="1" ref="E62" ca="1">IF($B62="All", IF(ISERROR(SUM(E$57:E61)),"NA",SUM(E$57:E61)),IF(ISERROR(INDEX('NO2'!C$48:C$66,MATCH('Monthly Review NO2'!$B62,'NO2'!$B$4:$B$22,0),0)),"",INDEX('NO2'!C$48:C$66,MATCH('Monthly Review NO2'!$B62,'NO2'!$B$48:$B$66,0),0)))</f>
        <v>0</v>
      </c>
      <c r="F62" s="22" cm="1">
        <f t="array" aca="1" ref="F62" ca="1">IF($B62="All", IF(ISERROR(SUM(F$57:F61)),"NA",SUM(F$57:F61)),IF(ISERROR(INDEX('NO2'!D$48:D$66,MATCH('Monthly Review NO2'!$B62,'NO2'!$B$4:$B$22,0),0)),"",INDEX('NO2'!D$48:D$66,MATCH('Monthly Review NO2'!$B62,'NO2'!$B$48:$B$66,0),0)))</f>
        <v>0</v>
      </c>
      <c r="G62" s="22" cm="1">
        <f t="array" aca="1" ref="G62" ca="1">IF($B62="All", IF(ISERROR(SUM(G$57:G61)),"NA",SUM(G$57:G61)),IF(ISERROR(INDEX('NO2'!E$48:E$66,MATCH('Monthly Review NO2'!$B62,'NO2'!$B$4:$B$22,0),0)),"",INDEX('NO2'!E$48:E$66,MATCH('Monthly Review NO2'!$B62,'NO2'!$B$48:$B$66,0),0)))</f>
        <v>0</v>
      </c>
      <c r="H62" s="22" cm="1">
        <f t="array" aca="1" ref="H62" ca="1">IF($B62="All", IF(ISERROR(SUM(H$57:H61)),"NA",SUM(H$57:H61)),IF(ISERROR(INDEX('NO2'!F$48:F$66,MATCH('Monthly Review NO2'!$B62,'NO2'!$B$4:$B$22,0),0)),"",INDEX('NO2'!F$48:F$66,MATCH('Monthly Review NO2'!$B62,'NO2'!$B$48:$B$66,0),0)))</f>
        <v>0</v>
      </c>
      <c r="I62" s="22" cm="1">
        <f t="array" aca="1" ref="I62" ca="1">IF($B62="All", IF(ISERROR(SUM(I$57:I61)),"NA",SUM(I$57:I61)),IF(ISERROR(INDEX('NO2'!G$48:G$66,MATCH('Monthly Review NO2'!$B62,'NO2'!$B$4:$B$22,0),0)),"",INDEX('NO2'!G$48:G$66,MATCH('Monthly Review NO2'!$B62,'NO2'!$B$48:$B$66,0),0)))</f>
        <v>0</v>
      </c>
      <c r="J62" s="22" cm="1">
        <f t="array" aca="1" ref="J62" ca="1">IF($B62="All", IF(ISERROR(SUM(J$57:J61)),"NA",SUM(J$57:J61)),IF(ISERROR(INDEX('NO2'!H$48:H$66,MATCH('Monthly Review NO2'!$B62,'NO2'!$B$4:$B$22,0),0)),"",INDEX('NO2'!H$48:H$66,MATCH('Monthly Review NO2'!$B62,'NO2'!$B$48:$B$66,0),0)))</f>
        <v>0</v>
      </c>
      <c r="K62" s="22" cm="1">
        <f t="array" aca="1" ref="K62" ca="1">IF($B62="All", IF(ISERROR(SUM(K$57:K61)),"NA",SUM(K$57:K61)),IF(ISERROR(INDEX('NO2'!I$48:I$66,MATCH('Monthly Review NO2'!$B62,'NO2'!$B$4:$B$22,0),0)),"",INDEX('NO2'!I$48:I$66,MATCH('Monthly Review NO2'!$B62,'NO2'!$B$48:$B$66,0),0)))</f>
        <v>0</v>
      </c>
      <c r="L62" s="22" cm="1">
        <f t="array" aca="1" ref="L62" ca="1">IF($B62="All", IF(ISERROR(SUM(L$57:L61)),"NA",SUM(L$57:L61)),IF(ISERROR(INDEX('NO2'!J$48:J$66,MATCH('Monthly Review NO2'!$B62,'NO2'!$B$4:$B$22,0),0)),"",INDEX('NO2'!J$48:J$66,MATCH('Monthly Review NO2'!$B62,'NO2'!$B$48:$B$66,0),0)))</f>
        <v>0</v>
      </c>
      <c r="M62" s="22"/>
      <c r="N62" s="22"/>
      <c r="O62" s="22"/>
      <c r="P62" s="22"/>
      <c r="Q62" s="36" cm="1">
        <f t="array" aca="1" ref="Q62" ca="1">IF($B62="All", IF(ISERROR(AVERAGE(Q$57:Q61)),"NA",AVERAGE(Q$57:Q61)),IF(ISERROR(INDEX('NO2'!O$48:O$66,MATCH('Monthly Review NO2'!$B62,'NO2'!$B$4:$B$22,0),0)),"",INDEX('NO2'!O$48:O$66,MATCH('Monthly Review NO2'!$B62,'NO2'!$B$48:$B$66,0),0)))</f>
        <v>0</v>
      </c>
    </row>
    <row r="63" spans="2:17" x14ac:dyDescent="0.35">
      <c r="B63" s="5" t="str">
        <f ca="1"/>
        <v>CI5</v>
      </c>
      <c r="C63" s="5" t="str">
        <f ca="1">IFERROR(IF(B63="All","-",VLOOKUP($B63,'List of AQMS'!$A$59:$C$77,3,FALSE)),"")</f>
        <v xml:space="preserve">Chichester DC -Westhampnett Road </v>
      </c>
      <c r="D63" s="5" t="str">
        <f ca="1">IFERROR(IF(B63="All","-",VLOOKUP($B63,'List of AQMS'!$B$38:$C$56,2,FALSE)),"")</f>
        <v>Chichester</v>
      </c>
      <c r="E63" s="22" cm="1">
        <f t="array" aca="1" ref="E63" ca="1">IF($B63="All", IF(ISERROR(SUM(E$57:E62)),"NA",SUM(E$57:E62)),IF(ISERROR(INDEX('NO2'!C$48:C$66,MATCH('Monthly Review NO2'!$B63,'NO2'!$B$4:$B$22,0),0)),"",INDEX('NO2'!C$48:C$66,MATCH('Monthly Review NO2'!$B63,'NO2'!$B$48:$B$66,0),0)))</f>
        <v>0</v>
      </c>
      <c r="F63" s="22" cm="1">
        <f t="array" aca="1" ref="F63" ca="1">IF($B63="All", IF(ISERROR(SUM(F$57:F62)),"NA",SUM(F$57:F62)),IF(ISERROR(INDEX('NO2'!D$48:D$66,MATCH('Monthly Review NO2'!$B63,'NO2'!$B$4:$B$22,0),0)),"",INDEX('NO2'!D$48:D$66,MATCH('Monthly Review NO2'!$B63,'NO2'!$B$48:$B$66,0),0)))</f>
        <v>0</v>
      </c>
      <c r="G63" s="22" cm="1">
        <f t="array" aca="1" ref="G63" ca="1">IF($B63="All", IF(ISERROR(SUM(G$57:G62)),"NA",SUM(G$57:G62)),IF(ISERROR(INDEX('NO2'!E$48:E$66,MATCH('Monthly Review NO2'!$B63,'NO2'!$B$4:$B$22,0),0)),"",INDEX('NO2'!E$48:E$66,MATCH('Monthly Review NO2'!$B63,'NO2'!$B$48:$B$66,0),0)))</f>
        <v>0</v>
      </c>
      <c r="H63" s="22" cm="1">
        <f t="array" aca="1" ref="H63" ca="1">IF($B63="All", IF(ISERROR(SUM(H$57:H62)),"NA",SUM(H$57:H62)),IF(ISERROR(INDEX('NO2'!F$48:F$66,MATCH('Monthly Review NO2'!$B63,'NO2'!$B$4:$B$22,0),0)),"",INDEX('NO2'!F$48:F$66,MATCH('Monthly Review NO2'!$B63,'NO2'!$B$48:$B$66,0),0)))</f>
        <v>0</v>
      </c>
      <c r="I63" s="22" cm="1">
        <f t="array" aca="1" ref="I63" ca="1">IF($B63="All", IF(ISERROR(SUM(I$57:I62)),"NA",SUM(I$57:I62)),IF(ISERROR(INDEX('NO2'!G$48:G$66,MATCH('Monthly Review NO2'!$B63,'NO2'!$B$4:$B$22,0),0)),"",INDEX('NO2'!G$48:G$66,MATCH('Monthly Review NO2'!$B63,'NO2'!$B$48:$B$66,0),0)))</f>
        <v>0</v>
      </c>
      <c r="J63" s="22" cm="1">
        <f t="array" aca="1" ref="J63" ca="1">IF($B63="All", IF(ISERROR(SUM(J$57:J62)),"NA",SUM(J$57:J62)),IF(ISERROR(INDEX('NO2'!H$48:H$66,MATCH('Monthly Review NO2'!$B63,'NO2'!$B$4:$B$22,0),0)),"",INDEX('NO2'!H$48:H$66,MATCH('Monthly Review NO2'!$B63,'NO2'!$B$48:$B$66,0),0)))</f>
        <v>0</v>
      </c>
      <c r="K63" s="22" cm="1">
        <f t="array" aca="1" ref="K63" ca="1">IF($B63="All", IF(ISERROR(SUM(K$57:K62)),"NA",SUM(K$57:K62)),IF(ISERROR(INDEX('NO2'!I$48:I$66,MATCH('Monthly Review NO2'!$B63,'NO2'!$B$4:$B$22,0),0)),"",INDEX('NO2'!I$48:I$66,MATCH('Monthly Review NO2'!$B63,'NO2'!$B$48:$B$66,0),0)))</f>
        <v>0</v>
      </c>
      <c r="L63" s="22" cm="1">
        <f t="array" aca="1" ref="L63" ca="1">IF($B63="All", IF(ISERROR(SUM(L$57:L62)),"NA",SUM(L$57:L62)),IF(ISERROR(INDEX('NO2'!J$48:J$66,MATCH('Monthly Review NO2'!$B63,'NO2'!$B$4:$B$22,0),0)),"",INDEX('NO2'!J$48:J$66,MATCH('Monthly Review NO2'!$B63,'NO2'!$B$48:$B$66,0),0)))</f>
        <v>0</v>
      </c>
      <c r="M63" s="22"/>
      <c r="N63" s="22"/>
      <c r="O63" s="22"/>
      <c r="P63" s="22"/>
      <c r="Q63" s="36" cm="1">
        <f t="array" aca="1" ref="Q63" ca="1">IF($B63="All", IF(ISERROR(AVERAGE(Q$57:Q62)),"NA",AVERAGE(Q$57:Q62)),IF(ISERROR(INDEX('NO2'!O$48:O$66,MATCH('Monthly Review NO2'!$B63,'NO2'!$B$4:$B$22,0),0)),"",INDEX('NO2'!O$48:O$66,MATCH('Monthly Review NO2'!$B63,'NO2'!$B$48:$B$66,0),0)))</f>
        <v>0</v>
      </c>
    </row>
    <row r="64" spans="2:17" x14ac:dyDescent="0.35">
      <c r="B64" s="5" t="str">
        <f ca="1"/>
        <v>EB1</v>
      </c>
      <c r="C64" s="5" t="str">
        <f ca="1">IFERROR(IF(B64="All","-",VLOOKUP($B64,'List of AQMS'!$A$59:$C$77,3,FALSE)),"")</f>
        <v xml:space="preserve">Eastbourne BC - Devonshire Park </v>
      </c>
      <c r="D64" s="5" t="str">
        <f ca="1">IFERROR(IF(B64="All","-",VLOOKUP($B64,'List of AQMS'!$B$38:$C$56,2,FALSE)),"")</f>
        <v>Eastbourne</v>
      </c>
      <c r="E64" s="22" cm="1">
        <f t="array" aca="1" ref="E64" ca="1">IF($B64="All", IF(ISERROR(SUM(E$57:E63)),"NA",SUM(E$57:E63)),IF(ISERROR(INDEX('NO2'!C$48:C$66,MATCH('Monthly Review NO2'!$B64,'NO2'!$B$4:$B$22,0),0)),"",INDEX('NO2'!C$48:C$66,MATCH('Monthly Review NO2'!$B64,'NO2'!$B$48:$B$66,0),0)))</f>
        <v>0</v>
      </c>
      <c r="F64" s="22" cm="1">
        <f t="array" aca="1" ref="F64" ca="1">IF($B64="All", IF(ISERROR(SUM(F$57:F63)),"NA",SUM(F$57:F63)),IF(ISERROR(INDEX('NO2'!D$48:D$66,MATCH('Monthly Review NO2'!$B64,'NO2'!$B$4:$B$22,0),0)),"",INDEX('NO2'!D$48:D$66,MATCH('Monthly Review NO2'!$B64,'NO2'!$B$48:$B$66,0),0)))</f>
        <v>0</v>
      </c>
      <c r="G64" s="22" cm="1">
        <f t="array" aca="1" ref="G64" ca="1">IF($B64="All", IF(ISERROR(SUM(G$57:G63)),"NA",SUM(G$57:G63)),IF(ISERROR(INDEX('NO2'!E$48:E$66,MATCH('Monthly Review NO2'!$B64,'NO2'!$B$4:$B$22,0),0)),"",INDEX('NO2'!E$48:E$66,MATCH('Monthly Review NO2'!$B64,'NO2'!$B$48:$B$66,0),0)))</f>
        <v>0</v>
      </c>
      <c r="H64" s="22" cm="1">
        <f t="array" aca="1" ref="H64" ca="1">IF($B64="All", IF(ISERROR(SUM(H$57:H63)),"NA",SUM(H$57:H63)),IF(ISERROR(INDEX('NO2'!F$48:F$66,MATCH('Monthly Review NO2'!$B64,'NO2'!$B$4:$B$22,0),0)),"",INDEX('NO2'!F$48:F$66,MATCH('Monthly Review NO2'!$B64,'NO2'!$B$48:$B$66,0),0)))</f>
        <v>0</v>
      </c>
      <c r="I64" s="22" cm="1">
        <f t="array" aca="1" ref="I64" ca="1">IF($B64="All", IF(ISERROR(SUM(I$57:I63)),"NA",SUM(I$57:I63)),IF(ISERROR(INDEX('NO2'!G$48:G$66,MATCH('Monthly Review NO2'!$B64,'NO2'!$B$4:$B$22,0),0)),"",INDEX('NO2'!G$48:G$66,MATCH('Monthly Review NO2'!$B64,'NO2'!$B$48:$B$66,0),0)))</f>
        <v>0</v>
      </c>
      <c r="J64" s="22" cm="1">
        <f t="array" aca="1" ref="J64" ca="1">IF($B64="All", IF(ISERROR(SUM(J$57:J63)),"NA",SUM(J$57:J63)),IF(ISERROR(INDEX('NO2'!H$48:H$66,MATCH('Monthly Review NO2'!$B64,'NO2'!$B$4:$B$22,0),0)),"",INDEX('NO2'!H$48:H$66,MATCH('Monthly Review NO2'!$B64,'NO2'!$B$48:$B$66,0),0)))</f>
        <v>0</v>
      </c>
      <c r="K64" s="22" cm="1">
        <f t="array" aca="1" ref="K64" ca="1">IF($B64="All", IF(ISERROR(SUM(K$57:K63)),"NA",SUM(K$57:K63)),IF(ISERROR(INDEX('NO2'!I$48:I$66,MATCH('Monthly Review NO2'!$B64,'NO2'!$B$4:$B$22,0),0)),"",INDEX('NO2'!I$48:I$66,MATCH('Monthly Review NO2'!$B64,'NO2'!$B$48:$B$66,0),0)))</f>
        <v>0</v>
      </c>
      <c r="L64" s="22" cm="1">
        <f t="array" aca="1" ref="L64" ca="1">IF($B64="All", IF(ISERROR(SUM(L$57:L63)),"NA",SUM(L$57:L63)),IF(ISERROR(INDEX('NO2'!J$48:J$66,MATCH('Monthly Review NO2'!$B64,'NO2'!$B$4:$B$22,0),0)),"",INDEX('NO2'!J$48:J$66,MATCH('Monthly Review NO2'!$B64,'NO2'!$B$48:$B$66,0),0)))</f>
        <v>0</v>
      </c>
      <c r="M64" s="22"/>
      <c r="N64" s="22"/>
      <c r="O64" s="22"/>
      <c r="P64" s="22"/>
      <c r="Q64" s="36" cm="1">
        <f t="array" aca="1" ref="Q64" ca="1">IF($B64="All", IF(ISERROR(AVERAGE(Q$57:Q63)),"NA",AVERAGE(Q$57:Q63)),IF(ISERROR(INDEX('NO2'!O$48:O$66,MATCH('Monthly Review NO2'!$B64,'NO2'!$B$4:$B$22,0),0)),"",INDEX('NO2'!O$48:O$66,MATCH('Monthly Review NO2'!$B64,'NO2'!$B$48:$B$66,0),0)))</f>
        <v>0</v>
      </c>
    </row>
    <row r="65" spans="2:17" x14ac:dyDescent="0.35">
      <c r="B65" s="5" t="str">
        <f ca="1"/>
        <v>EB3</v>
      </c>
      <c r="C65" s="5" t="str">
        <f ca="1">IFERROR(IF(B65="All","-",VLOOKUP($B65,'List of AQMS'!$A$59:$C$77,3,FALSE)),"")</f>
        <v xml:space="preserve">AURN - Holly Place </v>
      </c>
      <c r="D65" s="5" t="str">
        <f ca="1">IFERROR(IF(B65="All","-",VLOOKUP($B65,'List of AQMS'!$B$38:$C$56,2,FALSE)),"")</f>
        <v>Eastbourne</v>
      </c>
      <c r="E65" s="22" cm="1">
        <f t="array" aca="1" ref="E65" ca="1">IF($B65="All", IF(ISERROR(SUM(E$57:E64)),"NA",SUM(E$57:E64)),IF(ISERROR(INDEX('NO2'!C$48:C$66,MATCH('Monthly Review NO2'!$B65,'NO2'!$B$4:$B$22,0),0)),"",INDEX('NO2'!C$48:C$66,MATCH('Monthly Review NO2'!$B65,'NO2'!$B$48:$B$66,0),0)))</f>
        <v>0</v>
      </c>
      <c r="F65" s="22" cm="1">
        <f t="array" aca="1" ref="F65" ca="1">IF($B65="All", IF(ISERROR(SUM(F$57:F64)),"NA",SUM(F$57:F64)),IF(ISERROR(INDEX('NO2'!D$48:D$66,MATCH('Monthly Review NO2'!$B65,'NO2'!$B$4:$B$22,0),0)),"",INDEX('NO2'!D$48:D$66,MATCH('Monthly Review NO2'!$B65,'NO2'!$B$48:$B$66,0),0)))</f>
        <v>0</v>
      </c>
      <c r="G65" s="22" cm="1">
        <f t="array" aca="1" ref="G65" ca="1">IF($B65="All", IF(ISERROR(SUM(G$57:G64)),"NA",SUM(G$57:G64)),IF(ISERROR(INDEX('NO2'!E$48:E$66,MATCH('Monthly Review NO2'!$B65,'NO2'!$B$4:$B$22,0),0)),"",INDEX('NO2'!E$48:E$66,MATCH('Monthly Review NO2'!$B65,'NO2'!$B$48:$B$66,0),0)))</f>
        <v>0</v>
      </c>
      <c r="H65" s="22" cm="1">
        <f t="array" aca="1" ref="H65" ca="1">IF($B65="All", IF(ISERROR(SUM(H$57:H64)),"NA",SUM(H$57:H64)),IF(ISERROR(INDEX('NO2'!F$48:F$66,MATCH('Monthly Review NO2'!$B65,'NO2'!$B$4:$B$22,0),0)),"",INDEX('NO2'!F$48:F$66,MATCH('Monthly Review NO2'!$B65,'NO2'!$B$48:$B$66,0),0)))</f>
        <v>0</v>
      </c>
      <c r="I65" s="22" cm="1">
        <f t="array" aca="1" ref="I65" ca="1">IF($B65="All", IF(ISERROR(SUM(I$57:I64)),"NA",SUM(I$57:I64)),IF(ISERROR(INDEX('NO2'!G$48:G$66,MATCH('Monthly Review NO2'!$B65,'NO2'!$B$4:$B$22,0),0)),"",INDEX('NO2'!G$48:G$66,MATCH('Monthly Review NO2'!$B65,'NO2'!$B$48:$B$66,0),0)))</f>
        <v>0</v>
      </c>
      <c r="J65" s="22" cm="1">
        <f t="array" aca="1" ref="J65" ca="1">IF($B65="All", IF(ISERROR(SUM(J$57:J64)),"NA",SUM(J$57:J64)),IF(ISERROR(INDEX('NO2'!H$48:H$66,MATCH('Monthly Review NO2'!$B65,'NO2'!$B$4:$B$22,0),0)),"",INDEX('NO2'!H$48:H$66,MATCH('Monthly Review NO2'!$B65,'NO2'!$B$48:$B$66,0),0)))</f>
        <v>0</v>
      </c>
      <c r="K65" s="22" cm="1">
        <f t="array" aca="1" ref="K65" ca="1">IF($B65="All", IF(ISERROR(SUM(K$57:K64)),"NA",SUM(K$57:K64)),IF(ISERROR(INDEX('NO2'!I$48:I$66,MATCH('Monthly Review NO2'!$B65,'NO2'!$B$4:$B$22,0),0)),"",INDEX('NO2'!I$48:I$66,MATCH('Monthly Review NO2'!$B65,'NO2'!$B$48:$B$66,0),0)))</f>
        <v>0</v>
      </c>
      <c r="L65" s="22" cm="1">
        <f t="array" aca="1" ref="L65" ca="1">IF($B65="All", IF(ISERROR(SUM(L$57:L64)),"NA",SUM(L$57:L64)),IF(ISERROR(INDEX('NO2'!J$48:J$66,MATCH('Monthly Review NO2'!$B65,'NO2'!$B$4:$B$22,0),0)),"",INDEX('NO2'!J$48:J$66,MATCH('Monthly Review NO2'!$B65,'NO2'!$B$48:$B$66,0),0)))</f>
        <v>0</v>
      </c>
      <c r="M65" s="22"/>
      <c r="N65" s="22"/>
      <c r="O65" s="22"/>
      <c r="P65" s="22"/>
      <c r="Q65" s="36" cm="1">
        <f t="array" aca="1" ref="Q65" ca="1">IF($B65="All", IF(ISERROR(AVERAGE(Q$57:Q64)),"NA",AVERAGE(Q$57:Q64)),IF(ISERROR(INDEX('NO2'!O$48:O$66,MATCH('Monthly Review NO2'!$B65,'NO2'!$B$4:$B$22,0),0)),"",INDEX('NO2'!O$48:O$66,MATCH('Monthly Review NO2'!$B65,'NO2'!$B$48:$B$66,0),0)))</f>
        <v>0</v>
      </c>
    </row>
    <row r="66" spans="2:17" x14ac:dyDescent="0.35">
      <c r="B66" s="5" t="str">
        <f ca="1"/>
        <v>HO2</v>
      </c>
      <c r="C66" s="5" t="str">
        <f ca="1">IFERROR(IF(B66="All","-",VLOOKUP($B66,'List of AQMS'!$A$59:$C$77,3,FALSE)),"")</f>
        <v xml:space="preserve">Horsham DC - Park Way </v>
      </c>
      <c r="D66" s="5" t="str">
        <f ca="1">IFERROR(IF(B66="All","-",VLOOKUP($B66,'List of AQMS'!$B$38:$C$56,2,FALSE)),"")</f>
        <v>Horsham</v>
      </c>
      <c r="E66" s="22" cm="1">
        <f t="array" aca="1" ref="E66" ca="1">IF($B66="All", IF(ISERROR(SUM(E$57:E65)),"NA",SUM(E$57:E65)),IF(ISERROR(INDEX('NO2'!C$48:C$66,MATCH('Monthly Review NO2'!$B66,'NO2'!$B$4:$B$22,0),0)),"",INDEX('NO2'!C$48:C$66,MATCH('Monthly Review NO2'!$B66,'NO2'!$B$48:$B$66,0),0)))</f>
        <v>0</v>
      </c>
      <c r="F66" s="22" cm="1">
        <f t="array" aca="1" ref="F66" ca="1">IF($B66="All", IF(ISERROR(SUM(F$57:F65)),"NA",SUM(F$57:F65)),IF(ISERROR(INDEX('NO2'!D$48:D$66,MATCH('Monthly Review NO2'!$B66,'NO2'!$B$4:$B$22,0),0)),"",INDEX('NO2'!D$48:D$66,MATCH('Monthly Review NO2'!$B66,'NO2'!$B$48:$B$66,0),0)))</f>
        <v>0</v>
      </c>
      <c r="G66" s="22" cm="1">
        <f t="array" aca="1" ref="G66" ca="1">IF($B66="All", IF(ISERROR(SUM(G$57:G65)),"NA",SUM(G$57:G65)),IF(ISERROR(INDEX('NO2'!E$48:E$66,MATCH('Monthly Review NO2'!$B66,'NO2'!$B$4:$B$22,0),0)),"",INDEX('NO2'!E$48:E$66,MATCH('Monthly Review NO2'!$B66,'NO2'!$B$48:$B$66,0),0)))</f>
        <v>0</v>
      </c>
      <c r="H66" s="22" cm="1">
        <f t="array" aca="1" ref="H66" ca="1">IF($B66="All", IF(ISERROR(SUM(H$57:H65)),"NA",SUM(H$57:H65)),IF(ISERROR(INDEX('NO2'!F$48:F$66,MATCH('Monthly Review NO2'!$B66,'NO2'!$B$4:$B$22,0),0)),"",INDEX('NO2'!F$48:F$66,MATCH('Monthly Review NO2'!$B66,'NO2'!$B$48:$B$66,0),0)))</f>
        <v>0</v>
      </c>
      <c r="I66" s="22" cm="1">
        <f t="array" aca="1" ref="I66" ca="1">IF($B66="All", IF(ISERROR(SUM(I$57:I65)),"NA",SUM(I$57:I65)),IF(ISERROR(INDEX('NO2'!G$48:G$66,MATCH('Monthly Review NO2'!$B66,'NO2'!$B$4:$B$22,0),0)),"",INDEX('NO2'!G$48:G$66,MATCH('Monthly Review NO2'!$B66,'NO2'!$B$48:$B$66,0),0)))</f>
        <v>0</v>
      </c>
      <c r="J66" s="22" cm="1">
        <f t="array" aca="1" ref="J66" ca="1">IF($B66="All", IF(ISERROR(SUM(J$57:J65)),"NA",SUM(J$57:J65)),IF(ISERROR(INDEX('NO2'!H$48:H$66,MATCH('Monthly Review NO2'!$B66,'NO2'!$B$4:$B$22,0),0)),"",INDEX('NO2'!H$48:H$66,MATCH('Monthly Review NO2'!$B66,'NO2'!$B$48:$B$66,0),0)))</f>
        <v>0</v>
      </c>
      <c r="K66" s="22" cm="1">
        <f t="array" aca="1" ref="K66" ca="1">IF($B66="All", IF(ISERROR(SUM(K$57:K65)),"NA",SUM(K$57:K65)),IF(ISERROR(INDEX('NO2'!I$48:I$66,MATCH('Monthly Review NO2'!$B66,'NO2'!$B$4:$B$22,0),0)),"",INDEX('NO2'!I$48:I$66,MATCH('Monthly Review NO2'!$B66,'NO2'!$B$48:$B$66,0),0)))</f>
        <v>0</v>
      </c>
      <c r="L66" s="22" cm="1">
        <f t="array" aca="1" ref="L66" ca="1">IF($B66="All", IF(ISERROR(SUM(L$57:L65)),"NA",SUM(L$57:L65)),IF(ISERROR(INDEX('NO2'!J$48:J$66,MATCH('Monthly Review NO2'!$B66,'NO2'!$B$4:$B$22,0),0)),"",INDEX('NO2'!J$48:J$66,MATCH('Monthly Review NO2'!$B66,'NO2'!$B$48:$B$66,0),0)))</f>
        <v>0</v>
      </c>
      <c r="M66" s="22"/>
      <c r="N66" s="22"/>
      <c r="O66" s="22"/>
      <c r="P66" s="22"/>
      <c r="Q66" s="36" cm="1">
        <f t="array" aca="1" ref="Q66" ca="1">IF($B66="All", IF(ISERROR(AVERAGE(Q$57:Q65)),"NA",AVERAGE(Q$57:Q65)),IF(ISERROR(INDEX('NO2'!O$48:O$66,MATCH('Monthly Review NO2'!$B66,'NO2'!$B$4:$B$22,0),0)),"",INDEX('NO2'!O$48:O$66,MATCH('Monthly Review NO2'!$B66,'NO2'!$B$48:$B$66,0),0)))</f>
        <v>0</v>
      </c>
    </row>
    <row r="67" spans="2:17" x14ac:dyDescent="0.35">
      <c r="B67" s="5" t="str">
        <f ca="1"/>
        <v>HO4</v>
      </c>
      <c r="C67" s="5" t="str">
        <f ca="1">IFERROR(IF(B67="All","-",VLOOKUP($B67,'List of AQMS'!$A$59:$C$77,3,FALSE)),"")</f>
        <v xml:space="preserve">AURN - Storrington </v>
      </c>
      <c r="D67" s="5" t="str">
        <f ca="1">IFERROR(IF(B67="All","-",VLOOKUP($B67,'List of AQMS'!$B$38:$C$56,2,FALSE)),"")</f>
        <v>Horsham</v>
      </c>
      <c r="E67" s="22" cm="1">
        <f t="array" aca="1" ref="E67" ca="1">IF($B67="All", IF(ISERROR(SUM(E$57:E66)),"NA",SUM(E$57:E66)),IF(ISERROR(INDEX('NO2'!C$48:C$66,MATCH('Monthly Review NO2'!$B67,'NO2'!$B$4:$B$22,0),0)),"",INDEX('NO2'!C$48:C$66,MATCH('Monthly Review NO2'!$B67,'NO2'!$B$48:$B$66,0),0)))</f>
        <v>0</v>
      </c>
      <c r="F67" s="22" cm="1">
        <f t="array" aca="1" ref="F67" ca="1">IF($B67="All", IF(ISERROR(SUM(F$57:F66)),"NA",SUM(F$57:F66)),IF(ISERROR(INDEX('NO2'!D$48:D$66,MATCH('Monthly Review NO2'!$B67,'NO2'!$B$4:$B$22,0),0)),"",INDEX('NO2'!D$48:D$66,MATCH('Monthly Review NO2'!$B67,'NO2'!$B$48:$B$66,0),0)))</f>
        <v>0</v>
      </c>
      <c r="G67" s="22" cm="1">
        <f t="array" aca="1" ref="G67" ca="1">IF($B67="All", IF(ISERROR(SUM(G$57:G66)),"NA",SUM(G$57:G66)),IF(ISERROR(INDEX('NO2'!E$48:E$66,MATCH('Monthly Review NO2'!$B67,'NO2'!$B$4:$B$22,0),0)),"",INDEX('NO2'!E$48:E$66,MATCH('Monthly Review NO2'!$B67,'NO2'!$B$48:$B$66,0),0)))</f>
        <v>0</v>
      </c>
      <c r="H67" s="22" cm="1">
        <f t="array" aca="1" ref="H67" ca="1">IF($B67="All", IF(ISERROR(SUM(H$57:H66)),"NA",SUM(H$57:H66)),IF(ISERROR(INDEX('NO2'!F$48:F$66,MATCH('Monthly Review NO2'!$B67,'NO2'!$B$4:$B$22,0),0)),"",INDEX('NO2'!F$48:F$66,MATCH('Monthly Review NO2'!$B67,'NO2'!$B$48:$B$66,0),0)))</f>
        <v>0</v>
      </c>
      <c r="I67" s="22" cm="1">
        <f t="array" aca="1" ref="I67" ca="1">IF($B67="All", IF(ISERROR(SUM(I$57:I66)),"NA",SUM(I$57:I66)),IF(ISERROR(INDEX('NO2'!G$48:G$66,MATCH('Monthly Review NO2'!$B67,'NO2'!$B$4:$B$22,0),0)),"",INDEX('NO2'!G$48:G$66,MATCH('Monthly Review NO2'!$B67,'NO2'!$B$48:$B$66,0),0)))</f>
        <v>0</v>
      </c>
      <c r="J67" s="22" cm="1">
        <f t="array" aca="1" ref="J67" ca="1">IF($B67="All", IF(ISERROR(SUM(J$57:J66)),"NA",SUM(J$57:J66)),IF(ISERROR(INDEX('NO2'!H$48:H$66,MATCH('Monthly Review NO2'!$B67,'NO2'!$B$4:$B$22,0),0)),"",INDEX('NO2'!H$48:H$66,MATCH('Monthly Review NO2'!$B67,'NO2'!$B$48:$B$66,0),0)))</f>
        <v>0</v>
      </c>
      <c r="K67" s="22" cm="1">
        <f t="array" aca="1" ref="K67" ca="1">IF($B67="All", IF(ISERROR(SUM(K$57:K66)),"NA",SUM(K$57:K66)),IF(ISERROR(INDEX('NO2'!I$48:I$66,MATCH('Monthly Review NO2'!$B67,'NO2'!$B$4:$B$22,0),0)),"",INDEX('NO2'!I$48:I$66,MATCH('Monthly Review NO2'!$B67,'NO2'!$B$48:$B$66,0),0)))</f>
        <v>0</v>
      </c>
      <c r="L67" s="22" cm="1">
        <f t="array" aca="1" ref="L67" ca="1">IF($B67="All", IF(ISERROR(SUM(L$57:L66)),"NA",SUM(L$57:L66)),IF(ISERROR(INDEX('NO2'!J$48:J$66,MATCH('Monthly Review NO2'!$B67,'NO2'!$B$4:$B$22,0),0)),"",INDEX('NO2'!J$48:J$66,MATCH('Monthly Review NO2'!$B67,'NO2'!$B$48:$B$66,0),0)))</f>
        <v>0</v>
      </c>
      <c r="M67" s="22"/>
      <c r="N67" s="22"/>
      <c r="O67" s="22"/>
      <c r="P67" s="22"/>
      <c r="Q67" s="36" cm="1">
        <f t="array" aca="1" ref="Q67" ca="1">IF($B67="All", IF(ISERROR(AVERAGE(Q$57:Q66)),"NA",AVERAGE(Q$57:Q66)),IF(ISERROR(INDEX('NO2'!O$48:O$66,MATCH('Monthly Review NO2'!$B67,'NO2'!$B$4:$B$22,0),0)),"",INDEX('NO2'!O$48:O$66,MATCH('Monthly Review NO2'!$B67,'NO2'!$B$48:$B$66,0),0)))</f>
        <v>0</v>
      </c>
    </row>
    <row r="68" spans="2:17" x14ac:dyDescent="0.35">
      <c r="B68" s="5" t="str">
        <f ca="1"/>
        <v>HO5</v>
      </c>
      <c r="C68" s="5" t="str">
        <f ca="1">IFERROR(IF(B68="All","-",VLOOKUP($B68,'List of AQMS'!$A$59:$C$77,3,FALSE)),"")</f>
        <v xml:space="preserve">Horsham DC - Cowfold </v>
      </c>
      <c r="D68" s="5" t="str">
        <f ca="1">IFERROR(IF(B68="All","-",VLOOKUP($B68,'List of AQMS'!$B$38:$C$56,2,FALSE)),"")</f>
        <v>Horsham</v>
      </c>
      <c r="E68" s="22" cm="1">
        <f t="array" aca="1" ref="E68" ca="1">IF($B68="All", IF(ISERROR(SUM(E$57:E67)),"NA",SUM(E$57:E67)),IF(ISERROR(INDEX('NO2'!C$48:C$66,MATCH('Monthly Review NO2'!$B68,'NO2'!$B$4:$B$22,0),0)),"",INDEX('NO2'!C$48:C$66,MATCH('Monthly Review NO2'!$B68,'NO2'!$B$48:$B$66,0),0)))</f>
        <v>0</v>
      </c>
      <c r="F68" s="22" cm="1">
        <f t="array" aca="1" ref="F68" ca="1">IF($B68="All", IF(ISERROR(SUM(F$57:F67)),"NA",SUM(F$57:F67)),IF(ISERROR(INDEX('NO2'!D$48:D$66,MATCH('Monthly Review NO2'!$B68,'NO2'!$B$4:$B$22,0),0)),"",INDEX('NO2'!D$48:D$66,MATCH('Monthly Review NO2'!$B68,'NO2'!$B$48:$B$66,0),0)))</f>
        <v>0</v>
      </c>
      <c r="G68" s="22" cm="1">
        <f t="array" aca="1" ref="G68" ca="1">IF($B68="All", IF(ISERROR(SUM(G$57:G67)),"NA",SUM(G$57:G67)),IF(ISERROR(INDEX('NO2'!E$48:E$66,MATCH('Monthly Review NO2'!$B68,'NO2'!$B$4:$B$22,0),0)),"",INDEX('NO2'!E$48:E$66,MATCH('Monthly Review NO2'!$B68,'NO2'!$B$48:$B$66,0),0)))</f>
        <v>0</v>
      </c>
      <c r="H68" s="22" cm="1">
        <f t="array" aca="1" ref="H68" ca="1">IF($B68="All", IF(ISERROR(SUM(H$57:H67)),"NA",SUM(H$57:H67)),IF(ISERROR(INDEX('NO2'!F$48:F$66,MATCH('Monthly Review NO2'!$B68,'NO2'!$B$4:$B$22,0),0)),"",INDEX('NO2'!F$48:F$66,MATCH('Monthly Review NO2'!$B68,'NO2'!$B$48:$B$66,0),0)))</f>
        <v>0</v>
      </c>
      <c r="I68" s="22" cm="1">
        <f t="array" aca="1" ref="I68" ca="1">IF($B68="All", IF(ISERROR(SUM(I$57:I67)),"NA",SUM(I$57:I67)),IF(ISERROR(INDEX('NO2'!G$48:G$66,MATCH('Monthly Review NO2'!$B68,'NO2'!$B$4:$B$22,0),0)),"",INDEX('NO2'!G$48:G$66,MATCH('Monthly Review NO2'!$B68,'NO2'!$B$48:$B$66,0),0)))</f>
        <v>0</v>
      </c>
      <c r="J68" s="22" cm="1">
        <f t="array" aca="1" ref="J68" ca="1">IF($B68="All", IF(ISERROR(SUM(J$57:J67)),"NA",SUM(J$57:J67)),IF(ISERROR(INDEX('NO2'!H$48:H$66,MATCH('Monthly Review NO2'!$B68,'NO2'!$B$4:$B$22,0),0)),"",INDEX('NO2'!H$48:H$66,MATCH('Monthly Review NO2'!$B68,'NO2'!$B$48:$B$66,0),0)))</f>
        <v>0</v>
      </c>
      <c r="K68" s="22" cm="1">
        <f t="array" aca="1" ref="K68" ca="1">IF($B68="All", IF(ISERROR(SUM(K$57:K67)),"NA",SUM(K$57:K67)),IF(ISERROR(INDEX('NO2'!I$48:I$66,MATCH('Monthly Review NO2'!$B68,'NO2'!$B$4:$B$22,0),0)),"",INDEX('NO2'!I$48:I$66,MATCH('Monthly Review NO2'!$B68,'NO2'!$B$48:$B$66,0),0)))</f>
        <v>0</v>
      </c>
      <c r="L68" s="22" cm="1">
        <f t="array" aca="1" ref="L68" ca="1">IF($B68="All", IF(ISERROR(SUM(L$57:L67)),"NA",SUM(L$57:L67)),IF(ISERROR(INDEX('NO2'!J$48:J$66,MATCH('Monthly Review NO2'!$B68,'NO2'!$B$4:$B$22,0),0)),"",INDEX('NO2'!J$48:J$66,MATCH('Monthly Review NO2'!$B68,'NO2'!$B$48:$B$66,0),0)))</f>
        <v>0</v>
      </c>
      <c r="M68" s="22"/>
      <c r="N68" s="22"/>
      <c r="O68" s="22"/>
      <c r="P68" s="22"/>
      <c r="Q68" s="36" cm="1">
        <f t="array" aca="1" ref="Q68" ca="1">IF($B68="All", IF(ISERROR(AVERAGE(Q$57:Q67)),"NA",AVERAGE(Q$57:Q67)),IF(ISERROR(INDEX('NO2'!O$48:O$66,MATCH('Monthly Review NO2'!$B68,'NO2'!$B$4:$B$22,0),0)),"",INDEX('NO2'!O$48:O$66,MATCH('Monthly Review NO2'!$B68,'NO2'!$B$48:$B$66,0),0)))</f>
        <v>0</v>
      </c>
    </row>
    <row r="69" spans="2:17" x14ac:dyDescent="0.35">
      <c r="B69" s="5" t="str">
        <f ca="1"/>
        <v>HT1</v>
      </c>
      <c r="C69" s="5" t="str">
        <f ca="1">IFERROR(IF(B69="All","-",VLOOKUP($B69,'List of AQMS'!$A$59:$C$77,3,FALSE)),"")</f>
        <v xml:space="preserve">Hastings BC - Bexhill Rd, Bulverhythe </v>
      </c>
      <c r="D69" s="5" t="str">
        <f ca="1">IFERROR(IF(B69="All","-",VLOOKUP($B69,'List of AQMS'!$B$38:$C$56,2,FALSE)),"")</f>
        <v>Hastings</v>
      </c>
      <c r="E69" s="22" cm="1">
        <f t="array" aca="1" ref="E69" ca="1">IF($B69="All", IF(ISERROR(SUM(E$57:E68)),"NA",SUM(E$57:E68)),IF(ISERROR(INDEX('NO2'!C$48:C$66,MATCH('Monthly Review NO2'!$B69,'NO2'!$B$4:$B$22,0),0)),"",INDEX('NO2'!C$48:C$66,MATCH('Monthly Review NO2'!$B69,'NO2'!$B$48:$B$66,0),0)))</f>
        <v>0</v>
      </c>
      <c r="F69" s="22" cm="1">
        <f t="array" aca="1" ref="F69" ca="1">IF($B69="All", IF(ISERROR(SUM(F$57:F68)),"NA",SUM(F$57:F68)),IF(ISERROR(INDEX('NO2'!D$48:D$66,MATCH('Monthly Review NO2'!$B69,'NO2'!$B$4:$B$22,0),0)),"",INDEX('NO2'!D$48:D$66,MATCH('Monthly Review NO2'!$B69,'NO2'!$B$48:$B$66,0),0)))</f>
        <v>0</v>
      </c>
      <c r="G69" s="22" cm="1">
        <f t="array" aca="1" ref="G69" ca="1">IF($B69="All", IF(ISERROR(SUM(G$57:G68)),"NA",SUM(G$57:G68)),IF(ISERROR(INDEX('NO2'!E$48:E$66,MATCH('Monthly Review NO2'!$B69,'NO2'!$B$4:$B$22,0),0)),"",INDEX('NO2'!E$48:E$66,MATCH('Monthly Review NO2'!$B69,'NO2'!$B$48:$B$66,0),0)))</f>
        <v>0</v>
      </c>
      <c r="H69" s="22" cm="1">
        <f t="array" aca="1" ref="H69" ca="1">IF($B69="All", IF(ISERROR(SUM(H$57:H68)),"NA",SUM(H$57:H68)),IF(ISERROR(INDEX('NO2'!F$48:F$66,MATCH('Monthly Review NO2'!$B69,'NO2'!$B$4:$B$22,0),0)),"",INDEX('NO2'!F$48:F$66,MATCH('Monthly Review NO2'!$B69,'NO2'!$B$48:$B$66,0),0)))</f>
        <v>0</v>
      </c>
      <c r="I69" s="22" cm="1">
        <f t="array" aca="1" ref="I69" ca="1">IF($B69="All", IF(ISERROR(SUM(I$57:I68)),"NA",SUM(I$57:I68)),IF(ISERROR(INDEX('NO2'!G$48:G$66,MATCH('Monthly Review NO2'!$B69,'NO2'!$B$4:$B$22,0),0)),"",INDEX('NO2'!G$48:G$66,MATCH('Monthly Review NO2'!$B69,'NO2'!$B$48:$B$66,0),0)))</f>
        <v>0</v>
      </c>
      <c r="J69" s="22" cm="1">
        <f t="array" aca="1" ref="J69" ca="1">IF($B69="All", IF(ISERROR(SUM(J$57:J68)),"NA",SUM(J$57:J68)),IF(ISERROR(INDEX('NO2'!H$48:H$66,MATCH('Monthly Review NO2'!$B69,'NO2'!$B$4:$B$22,0),0)),"",INDEX('NO2'!H$48:H$66,MATCH('Monthly Review NO2'!$B69,'NO2'!$B$48:$B$66,0),0)))</f>
        <v>0</v>
      </c>
      <c r="K69" s="22" cm="1">
        <f t="array" aca="1" ref="K69" ca="1">IF($B69="All", IF(ISERROR(SUM(K$57:K68)),"NA",SUM(K$57:K68)),IF(ISERROR(INDEX('NO2'!I$48:I$66,MATCH('Monthly Review NO2'!$B69,'NO2'!$B$4:$B$22,0),0)),"",INDEX('NO2'!I$48:I$66,MATCH('Monthly Review NO2'!$B69,'NO2'!$B$48:$B$66,0),0)))</f>
        <v>0</v>
      </c>
      <c r="L69" s="22" cm="1">
        <f t="array" aca="1" ref="L69" ca="1">IF($B69="All", IF(ISERROR(SUM(L$57:L68)),"NA",SUM(L$57:L68)),IF(ISERROR(INDEX('NO2'!J$48:J$66,MATCH('Monthly Review NO2'!$B69,'NO2'!$B$4:$B$22,0),0)),"",INDEX('NO2'!J$48:J$66,MATCH('Monthly Review NO2'!$B69,'NO2'!$B$48:$B$66,0),0)))</f>
        <v>0</v>
      </c>
      <c r="M69" s="22"/>
      <c r="N69" s="22"/>
      <c r="O69" s="22"/>
      <c r="P69" s="22"/>
      <c r="Q69" s="36" cm="1">
        <f t="array" aca="1" ref="Q69" ca="1">IF($B69="All", IF(ISERROR(AVERAGE(Q$57:Q68)),"NA",AVERAGE(Q$57:Q68)),IF(ISERROR(INDEX('NO2'!O$48:O$66,MATCH('Monthly Review NO2'!$B69,'NO2'!$B$4:$B$22,0),0)),"",INDEX('NO2'!O$48:O$66,MATCH('Monthly Review NO2'!$B69,'NO2'!$B$48:$B$66,0),0)))</f>
        <v>0</v>
      </c>
    </row>
    <row r="70" spans="2:17" x14ac:dyDescent="0.35">
      <c r="B70" s="5" t="str">
        <f ca="1"/>
        <v>LL1</v>
      </c>
      <c r="C70" s="5" t="str">
        <f ca="1">IFERROR(IF(B70="All","-",VLOOKUP($B70,'List of AQMS'!$A$59:$C$77,3,FALSE)),"")</f>
        <v xml:space="preserve">AURN - Lullington Heath </v>
      </c>
      <c r="D70" s="5" t="str">
        <f ca="1">IFERROR(IF(B70="All","-",VLOOKUP($B70,'List of AQMS'!$B$38:$C$56,2,FALSE)),"")</f>
        <v>Wealden</v>
      </c>
      <c r="E70" s="22" cm="1">
        <f t="array" aca="1" ref="E70" ca="1">IF($B70="All", IF(ISERROR(SUM(E$57:E69)),"NA",SUM(E$57:E69)),IF(ISERROR(INDEX('NO2'!C$48:C$66,MATCH('Monthly Review NO2'!$B70,'NO2'!$B$4:$B$22,0),0)),"",INDEX('NO2'!C$48:C$66,MATCH('Monthly Review NO2'!$B70,'NO2'!$B$48:$B$66,0),0)))</f>
        <v>0</v>
      </c>
      <c r="F70" s="22" cm="1">
        <f t="array" aca="1" ref="F70" ca="1">IF($B70="All", IF(ISERROR(SUM(F$57:F69)),"NA",SUM(F$57:F69)),IF(ISERROR(INDEX('NO2'!D$48:D$66,MATCH('Monthly Review NO2'!$B70,'NO2'!$B$4:$B$22,0),0)),"",INDEX('NO2'!D$48:D$66,MATCH('Monthly Review NO2'!$B70,'NO2'!$B$48:$B$66,0),0)))</f>
        <v>0</v>
      </c>
      <c r="G70" s="22" cm="1">
        <f t="array" aca="1" ref="G70" ca="1">IF($B70="All", IF(ISERROR(SUM(G$57:G69)),"NA",SUM(G$57:G69)),IF(ISERROR(INDEX('NO2'!E$48:E$66,MATCH('Monthly Review NO2'!$B70,'NO2'!$B$4:$B$22,0),0)),"",INDEX('NO2'!E$48:E$66,MATCH('Monthly Review NO2'!$B70,'NO2'!$B$48:$B$66,0),0)))</f>
        <v>0</v>
      </c>
      <c r="H70" s="22" cm="1">
        <f t="array" aca="1" ref="H70" ca="1">IF($B70="All", IF(ISERROR(SUM(H$57:H69)),"NA",SUM(H$57:H69)),IF(ISERROR(INDEX('NO2'!F$48:F$66,MATCH('Monthly Review NO2'!$B70,'NO2'!$B$4:$B$22,0),0)),"",INDEX('NO2'!F$48:F$66,MATCH('Monthly Review NO2'!$B70,'NO2'!$B$48:$B$66,0),0)))</f>
        <v>0</v>
      </c>
      <c r="I70" s="22" cm="1">
        <f t="array" aca="1" ref="I70" ca="1">IF($B70="All", IF(ISERROR(SUM(I$57:I69)),"NA",SUM(I$57:I69)),IF(ISERROR(INDEX('NO2'!G$48:G$66,MATCH('Monthly Review NO2'!$B70,'NO2'!$B$4:$B$22,0),0)),"",INDEX('NO2'!G$48:G$66,MATCH('Monthly Review NO2'!$B70,'NO2'!$B$48:$B$66,0),0)))</f>
        <v>0</v>
      </c>
      <c r="J70" s="22" cm="1">
        <f t="array" aca="1" ref="J70" ca="1">IF($B70="All", IF(ISERROR(SUM(J$57:J69)),"NA",SUM(J$57:J69)),IF(ISERROR(INDEX('NO2'!H$48:H$66,MATCH('Monthly Review NO2'!$B70,'NO2'!$B$4:$B$22,0),0)),"",INDEX('NO2'!H$48:H$66,MATCH('Monthly Review NO2'!$B70,'NO2'!$B$48:$B$66,0),0)))</f>
        <v>0</v>
      </c>
      <c r="K70" s="22" cm="1">
        <f t="array" aca="1" ref="K70" ca="1">IF($B70="All", IF(ISERROR(SUM(K$57:K69)),"NA",SUM(K$57:K69)),IF(ISERROR(INDEX('NO2'!I$48:I$66,MATCH('Monthly Review NO2'!$B70,'NO2'!$B$4:$B$22,0),0)),"",INDEX('NO2'!I$48:I$66,MATCH('Monthly Review NO2'!$B70,'NO2'!$B$48:$B$66,0),0)))</f>
        <v>0</v>
      </c>
      <c r="L70" s="22" cm="1">
        <f t="array" aca="1" ref="L70" ca="1">IF($B70="All", IF(ISERROR(SUM(L$57:L69)),"NA",SUM(L$57:L69)),IF(ISERROR(INDEX('NO2'!J$48:J$66,MATCH('Monthly Review NO2'!$B70,'NO2'!$B$4:$B$22,0),0)),"",INDEX('NO2'!J$48:J$66,MATCH('Monthly Review NO2'!$B70,'NO2'!$B$48:$B$66,0),0)))</f>
        <v>0</v>
      </c>
      <c r="M70" s="22"/>
      <c r="N70" s="22"/>
      <c r="O70" s="22"/>
      <c r="P70" s="22"/>
      <c r="Q70" s="36" cm="1">
        <f t="array" aca="1" ref="Q70" ca="1">IF($B70="All", IF(ISERROR(AVERAGE(Q$57:Q69)),"NA",AVERAGE(Q$57:Q69)),IF(ISERROR(INDEX('NO2'!O$48:O$66,MATCH('Monthly Review NO2'!$B70,'NO2'!$B$4:$B$22,0),0)),"",INDEX('NO2'!O$48:O$66,MATCH('Monthly Review NO2'!$B70,'NO2'!$B$48:$B$66,0),0)))</f>
        <v>0</v>
      </c>
    </row>
    <row r="71" spans="2:17" x14ac:dyDescent="0.35">
      <c r="B71" s="5" t="str">
        <f ca="1"/>
        <v>LS7</v>
      </c>
      <c r="C71" s="5" t="str">
        <f ca="1">IFERROR(IF(B71="All","-",VLOOKUP($B71,'List of AQMS'!$A$59:$C$77,3,FALSE)),"")</f>
        <v>Lewes DC - Newhaven</v>
      </c>
      <c r="D71" s="5" t="str">
        <f ca="1">IFERROR(IF(B71="All","-",VLOOKUP($B71,'List of AQMS'!$B$38:$C$56,2,FALSE)),"")</f>
        <v>Lewes</v>
      </c>
      <c r="E71" s="22" t="str" cm="1">
        <f t="array" aca="1" ref="E71" ca="1">IF($B71="All", IF(ISERROR(SUM(E$57:E70)),"NA",SUM(E$57:E70)),IF(ISERROR(INDEX('NO2'!C$48:C$66,MATCH('Monthly Review NO2'!$B71,'NO2'!$B$4:$B$22,0),0)),"",INDEX('NO2'!C$48:C$66,MATCH('Monthly Review NO2'!$B71,'NO2'!$B$48:$B$66,0),0)))</f>
        <v>N/A</v>
      </c>
      <c r="F71" s="22" t="str" cm="1">
        <f t="array" aca="1" ref="F71" ca="1">IF($B71="All", IF(ISERROR(SUM(F$57:F70)),"NA",SUM(F$57:F70)),IF(ISERROR(INDEX('NO2'!D$48:D$66,MATCH('Monthly Review NO2'!$B71,'NO2'!$B$4:$B$22,0),0)),"",INDEX('NO2'!D$48:D$66,MATCH('Monthly Review NO2'!$B71,'NO2'!$B$48:$B$66,0),0)))</f>
        <v>N/A</v>
      </c>
      <c r="G71" s="22" t="str" cm="1">
        <f t="array" aca="1" ref="G71" ca="1">IF($B71="All", IF(ISERROR(SUM(G$57:G70)),"NA",SUM(G$57:G70)),IF(ISERROR(INDEX('NO2'!E$48:E$66,MATCH('Monthly Review NO2'!$B71,'NO2'!$B$4:$B$22,0),0)),"",INDEX('NO2'!E$48:E$66,MATCH('Monthly Review NO2'!$B71,'NO2'!$B$48:$B$66,0),0)))</f>
        <v>N/A</v>
      </c>
      <c r="H71" s="22" t="str" cm="1">
        <f t="array" aca="1" ref="H71" ca="1">IF($B71="All", IF(ISERROR(SUM(H$57:H70)),"NA",SUM(H$57:H70)),IF(ISERROR(INDEX('NO2'!F$48:F$66,MATCH('Monthly Review NO2'!$B71,'NO2'!$B$4:$B$22,0),0)),"",INDEX('NO2'!F$48:F$66,MATCH('Monthly Review NO2'!$B71,'NO2'!$B$48:$B$66,0),0)))</f>
        <v>N/A</v>
      </c>
      <c r="I71" s="22" t="str" cm="1">
        <f t="array" aca="1" ref="I71" ca="1">IF($B71="All", IF(ISERROR(SUM(I$57:I70)),"NA",SUM(I$57:I70)),IF(ISERROR(INDEX('NO2'!G$48:G$66,MATCH('Monthly Review NO2'!$B71,'NO2'!$B$4:$B$22,0),0)),"",INDEX('NO2'!G$48:G$66,MATCH('Monthly Review NO2'!$B71,'NO2'!$B$48:$B$66,0),0)))</f>
        <v>N/A</v>
      </c>
      <c r="J71" s="22" t="str" cm="1">
        <f t="array" aca="1" ref="J71" ca="1">IF($B71="All", IF(ISERROR(SUM(J$57:J70)),"NA",SUM(J$57:J70)),IF(ISERROR(INDEX('NO2'!H$48:H$66,MATCH('Monthly Review NO2'!$B71,'NO2'!$B$4:$B$22,0),0)),"",INDEX('NO2'!H$48:H$66,MATCH('Monthly Review NO2'!$B71,'NO2'!$B$48:$B$66,0),0)))</f>
        <v>N/A</v>
      </c>
      <c r="K71" s="22" t="str" cm="1">
        <f t="array" aca="1" ref="K71" ca="1">IF($B71="All", IF(ISERROR(SUM(K$57:K70)),"NA",SUM(K$57:K70)),IF(ISERROR(INDEX('NO2'!I$48:I$66,MATCH('Monthly Review NO2'!$B71,'NO2'!$B$4:$B$22,0),0)),"",INDEX('NO2'!I$48:I$66,MATCH('Monthly Review NO2'!$B71,'NO2'!$B$48:$B$66,0),0)))</f>
        <v>N/A</v>
      </c>
      <c r="L71" s="22" t="str" cm="1">
        <f t="array" aca="1" ref="L71" ca="1">IF($B71="All", IF(ISERROR(SUM(L$57:L70)),"NA",SUM(L$57:L70)),IF(ISERROR(INDEX('NO2'!J$48:J$66,MATCH('Monthly Review NO2'!$B71,'NO2'!$B$4:$B$22,0),0)),"",INDEX('NO2'!J$48:J$66,MATCH('Monthly Review NO2'!$B71,'NO2'!$B$48:$B$66,0),0)))</f>
        <v>N/A</v>
      </c>
      <c r="M71" s="22"/>
      <c r="N71" s="22"/>
      <c r="O71" s="22"/>
      <c r="P71" s="22"/>
      <c r="Q71" s="36" cm="1">
        <f t="array" aca="1" ref="Q71" ca="1">IF($B71="All", IF(ISERROR(AVERAGE(Q$57:Q70)),"NA",AVERAGE(Q$57:Q70)),IF(ISERROR(INDEX('NO2'!O$48:O$66,MATCH('Monthly Review NO2'!$B71,'NO2'!$B$4:$B$22,0),0)),"",INDEX('NO2'!O$48:O$66,MATCH('Monthly Review NO2'!$B71,'NO2'!$B$48:$B$66,0),0)))</f>
        <v>0</v>
      </c>
    </row>
    <row r="72" spans="2:17" x14ac:dyDescent="0.35">
      <c r="B72" s="5" t="str">
        <f ca="1"/>
        <v>LS8</v>
      </c>
      <c r="C72" s="5" t="str">
        <f ca="1">IFERROR(IF(B72="All","-",VLOOKUP($B72,'List of AQMS'!$A$59:$C$77,3,FALSE)),"")</f>
        <v xml:space="preserve">Lewes DC – Little East Street </v>
      </c>
      <c r="D72" s="5" t="str">
        <f ca="1">IFERROR(IF(B72="All","-",VLOOKUP($B72,'List of AQMS'!$B$38:$C$56,2,FALSE)),"")</f>
        <v>Lewes</v>
      </c>
      <c r="E72" s="22" cm="1">
        <f t="array" aca="1" ref="E72" ca="1">IF($B72="All", IF(ISERROR(SUM(E$57:E71)),"NA",SUM(E$57:E71)),IF(ISERROR(INDEX('NO2'!C$48:C$66,MATCH('Monthly Review NO2'!$B72,'NO2'!$B$4:$B$22,0),0)),"",INDEX('NO2'!C$48:C$66,MATCH('Monthly Review NO2'!$B72,'NO2'!$B$48:$B$66,0),0)))</f>
        <v>0</v>
      </c>
      <c r="F72" s="22" cm="1">
        <f t="array" aca="1" ref="F72" ca="1">IF($B72="All", IF(ISERROR(SUM(F$57:F71)),"NA",SUM(F$57:F71)),IF(ISERROR(INDEX('NO2'!D$48:D$66,MATCH('Monthly Review NO2'!$B72,'NO2'!$B$4:$B$22,0),0)),"",INDEX('NO2'!D$48:D$66,MATCH('Monthly Review NO2'!$B72,'NO2'!$B$48:$B$66,0),0)))</f>
        <v>0</v>
      </c>
      <c r="G72" s="22" cm="1">
        <f t="array" aca="1" ref="G72" ca="1">IF($B72="All", IF(ISERROR(SUM(G$57:G71)),"NA",SUM(G$57:G71)),IF(ISERROR(INDEX('NO2'!E$48:E$66,MATCH('Monthly Review NO2'!$B72,'NO2'!$B$4:$B$22,0),0)),"",INDEX('NO2'!E$48:E$66,MATCH('Monthly Review NO2'!$B72,'NO2'!$B$48:$B$66,0),0)))</f>
        <v>0</v>
      </c>
      <c r="H72" s="22" cm="1">
        <f t="array" aca="1" ref="H72" ca="1">IF($B72="All", IF(ISERROR(SUM(H$57:H71)),"NA",SUM(H$57:H71)),IF(ISERROR(INDEX('NO2'!F$48:F$66,MATCH('Monthly Review NO2'!$B72,'NO2'!$B$4:$B$22,0),0)),"",INDEX('NO2'!F$48:F$66,MATCH('Monthly Review NO2'!$B72,'NO2'!$B$48:$B$66,0),0)))</f>
        <v>0</v>
      </c>
      <c r="I72" s="22" cm="1">
        <f t="array" aca="1" ref="I72" ca="1">IF($B72="All", IF(ISERROR(SUM(I$57:I71)),"NA",SUM(I$57:I71)),IF(ISERROR(INDEX('NO2'!G$48:G$66,MATCH('Monthly Review NO2'!$B72,'NO2'!$B$4:$B$22,0),0)),"",INDEX('NO2'!G$48:G$66,MATCH('Monthly Review NO2'!$B72,'NO2'!$B$48:$B$66,0),0)))</f>
        <v>0</v>
      </c>
      <c r="J72" s="22" cm="1">
        <f t="array" aca="1" ref="J72" ca="1">IF($B72="All", IF(ISERROR(SUM(J$57:J71)),"NA",SUM(J$57:J71)),IF(ISERROR(INDEX('NO2'!H$48:H$66,MATCH('Monthly Review NO2'!$B72,'NO2'!$B$4:$B$22,0),0)),"",INDEX('NO2'!H$48:H$66,MATCH('Monthly Review NO2'!$B72,'NO2'!$B$48:$B$66,0),0)))</f>
        <v>0</v>
      </c>
      <c r="K72" s="22" cm="1">
        <f t="array" aca="1" ref="K72" ca="1">IF($B72="All", IF(ISERROR(SUM(K$57:K71)),"NA",SUM(K$57:K71)),IF(ISERROR(INDEX('NO2'!I$48:I$66,MATCH('Monthly Review NO2'!$B72,'NO2'!$B$4:$B$22,0),0)),"",INDEX('NO2'!I$48:I$66,MATCH('Monthly Review NO2'!$B72,'NO2'!$B$48:$B$66,0),0)))</f>
        <v>0</v>
      </c>
      <c r="L72" s="22" cm="1">
        <f t="array" aca="1" ref="L72" ca="1">IF($B72="All", IF(ISERROR(SUM(L$57:L71)),"NA",SUM(L$57:L71)),IF(ISERROR(INDEX('NO2'!J$48:J$66,MATCH('Monthly Review NO2'!$B72,'NO2'!$B$4:$B$22,0),0)),"",INDEX('NO2'!J$48:J$66,MATCH('Monthly Review NO2'!$B72,'NO2'!$B$48:$B$66,0),0)))</f>
        <v>0</v>
      </c>
      <c r="M72" s="22"/>
      <c r="N72" s="22"/>
      <c r="O72" s="22"/>
      <c r="P72" s="22"/>
      <c r="Q72" s="36" cm="1">
        <f t="array" aca="1" ref="Q72" ca="1">IF($B72="All", IF(ISERROR(AVERAGE(Q$57:Q71)),"NA",AVERAGE(Q$57:Q71)),IF(ISERROR(INDEX('NO2'!O$48:O$66,MATCH('Monthly Review NO2'!$B72,'NO2'!$B$4:$B$22,0),0)),"",INDEX('NO2'!O$48:O$66,MATCH('Monthly Review NO2'!$B72,'NO2'!$B$48:$B$66,0),0)))</f>
        <v>0</v>
      </c>
    </row>
    <row r="73" spans="2:17" x14ac:dyDescent="0.35">
      <c r="B73" s="5" t="str">
        <f ca="1"/>
        <v>RY2</v>
      </c>
      <c r="C73" s="5" t="str">
        <f ca="1">IFERROR(IF(B73="All","-",VLOOKUP($B73,'List of AQMS'!$A$59:$C$77,3,FALSE)),"")</f>
        <v xml:space="preserve">Rother DC -  De La Warr Road </v>
      </c>
      <c r="D73" s="5" t="str">
        <f ca="1">IFERROR(IF(B73="All","-",VLOOKUP($B73,'List of AQMS'!$B$38:$C$56,2,FALSE)),"")</f>
        <v>Rother</v>
      </c>
      <c r="E73" s="22" cm="1">
        <f t="array" aca="1" ref="E73" ca="1">IF($B73="All", IF(ISERROR(SUM(E$57:E72)),"NA",SUM(E$57:E72)),IF(ISERROR(INDEX('NO2'!C$48:C$66,MATCH('Monthly Review NO2'!$B73,'NO2'!$B$4:$B$22,0),0)),"",INDEX('NO2'!C$48:C$66,MATCH('Monthly Review NO2'!$B73,'NO2'!$B$48:$B$66,0),0)))</f>
        <v>0</v>
      </c>
      <c r="F73" s="22" cm="1">
        <f t="array" aca="1" ref="F73" ca="1">IF($B73="All", IF(ISERROR(SUM(F$57:F72)),"NA",SUM(F$57:F72)),IF(ISERROR(INDEX('NO2'!D$48:D$66,MATCH('Monthly Review NO2'!$B73,'NO2'!$B$4:$B$22,0),0)),"",INDEX('NO2'!D$48:D$66,MATCH('Monthly Review NO2'!$B73,'NO2'!$B$48:$B$66,0),0)))</f>
        <v>0</v>
      </c>
      <c r="G73" s="22" cm="1">
        <f t="array" aca="1" ref="G73" ca="1">IF($B73="All", IF(ISERROR(SUM(G$57:G72)),"NA",SUM(G$57:G72)),IF(ISERROR(INDEX('NO2'!E$48:E$66,MATCH('Monthly Review NO2'!$B73,'NO2'!$B$4:$B$22,0),0)),"",INDEX('NO2'!E$48:E$66,MATCH('Monthly Review NO2'!$B73,'NO2'!$B$48:$B$66,0),0)))</f>
        <v>0</v>
      </c>
      <c r="H73" s="22" cm="1">
        <f t="array" aca="1" ref="H73" ca="1">IF($B73="All", IF(ISERROR(SUM(H$57:H72)),"NA",SUM(H$57:H72)),IF(ISERROR(INDEX('NO2'!F$48:F$66,MATCH('Monthly Review NO2'!$B73,'NO2'!$B$4:$B$22,0),0)),"",INDEX('NO2'!F$48:F$66,MATCH('Monthly Review NO2'!$B73,'NO2'!$B$48:$B$66,0),0)))</f>
        <v>0</v>
      </c>
      <c r="I73" s="22" cm="1">
        <f t="array" aca="1" ref="I73" ca="1">IF($B73="All", IF(ISERROR(SUM(I$57:I72)),"NA",SUM(I$57:I72)),IF(ISERROR(INDEX('NO2'!G$48:G$66,MATCH('Monthly Review NO2'!$B73,'NO2'!$B$4:$B$22,0),0)),"",INDEX('NO2'!G$48:G$66,MATCH('Monthly Review NO2'!$B73,'NO2'!$B$48:$B$66,0),0)))</f>
        <v>0</v>
      </c>
      <c r="J73" s="22" cm="1">
        <f t="array" aca="1" ref="J73" ca="1">IF($B73="All", IF(ISERROR(SUM(J$57:J72)),"NA",SUM(J$57:J72)),IF(ISERROR(INDEX('NO2'!H$48:H$66,MATCH('Monthly Review NO2'!$B73,'NO2'!$B$4:$B$22,0),0)),"",INDEX('NO2'!H$48:H$66,MATCH('Monthly Review NO2'!$B73,'NO2'!$B$48:$B$66,0),0)))</f>
        <v>0</v>
      </c>
      <c r="K73" s="22" cm="1">
        <f t="array" aca="1" ref="K73" ca="1">IF($B73="All", IF(ISERROR(SUM(K$57:K72)),"NA",SUM(K$57:K72)),IF(ISERROR(INDEX('NO2'!I$48:I$66,MATCH('Monthly Review NO2'!$B73,'NO2'!$B$4:$B$22,0),0)),"",INDEX('NO2'!I$48:I$66,MATCH('Monthly Review NO2'!$B73,'NO2'!$B$48:$B$66,0),0)))</f>
        <v>0</v>
      </c>
      <c r="L73" s="22" cm="1">
        <f t="array" aca="1" ref="L73" ca="1">IF($B73="All", IF(ISERROR(SUM(L$57:L72)),"NA",SUM(L$57:L72)),IF(ISERROR(INDEX('NO2'!J$48:J$66,MATCH('Monthly Review NO2'!$B73,'NO2'!$B$4:$B$22,0),0)),"",INDEX('NO2'!J$48:J$66,MATCH('Monthly Review NO2'!$B73,'NO2'!$B$48:$B$66,0),0)))</f>
        <v>0</v>
      </c>
      <c r="M73" s="22"/>
      <c r="N73" s="22"/>
      <c r="O73" s="22"/>
      <c r="P73" s="22"/>
      <c r="Q73" s="36" cm="1">
        <f t="array" aca="1" ref="Q73" ca="1">IF($B73="All", IF(ISERROR(AVERAGE(Q$57:Q72)),"NA",AVERAGE(Q$57:Q72)),IF(ISERROR(INDEX('NO2'!O$48:O$66,MATCH('Monthly Review NO2'!$B73,'NO2'!$B$4:$B$22,0),0)),"",INDEX('NO2'!O$48:O$66,MATCH('Monthly Review NO2'!$B73,'NO2'!$B$48:$B$66,0),0)))</f>
        <v>0</v>
      </c>
    </row>
    <row r="74" spans="2:17" x14ac:dyDescent="0.35">
      <c r="B74" s="5" t="str">
        <f ca="1"/>
        <v>WT2</v>
      </c>
      <c r="C74" s="5" t="str">
        <f ca="1">IFERROR(IF(B74="All","-",VLOOKUP($B74,'List of AQMS'!$A$59:$C$77,3,FALSE)),"")</f>
        <v xml:space="preserve">Worthing BC - A27 Grove Lodge </v>
      </c>
      <c r="D74" s="5" t="str">
        <f ca="1">IFERROR(IF(B74="All","-",VLOOKUP($B74,'List of AQMS'!$B$38:$C$56,2,FALSE)),"")</f>
        <v>Worthing</v>
      </c>
      <c r="E74" s="22" cm="1">
        <f t="array" aca="1" ref="E74" ca="1">IF($B74="All", IF(ISERROR(SUM(E$57:E73)),"NA",SUM(E$57:E73)),IF(ISERROR(INDEX('NO2'!C$48:C$66,MATCH('Monthly Review NO2'!$B74,'NO2'!$B$4:$B$22,0),0)),"",INDEX('NO2'!C$48:C$66,MATCH('Monthly Review NO2'!$B74,'NO2'!$B$48:$B$66,0),0)))</f>
        <v>0</v>
      </c>
      <c r="F74" s="22" cm="1">
        <f t="array" aca="1" ref="F74" ca="1">IF($B74="All", IF(ISERROR(SUM(F$57:F73)),"NA",SUM(F$57:F73)),IF(ISERROR(INDEX('NO2'!D$48:D$66,MATCH('Monthly Review NO2'!$B74,'NO2'!$B$4:$B$22,0),0)),"",INDEX('NO2'!D$48:D$66,MATCH('Monthly Review NO2'!$B74,'NO2'!$B$48:$B$66,0),0)))</f>
        <v>0</v>
      </c>
      <c r="G74" s="22" cm="1">
        <f t="array" aca="1" ref="G74" ca="1">IF($B74="All", IF(ISERROR(SUM(G$57:G73)),"NA",SUM(G$57:G73)),IF(ISERROR(INDEX('NO2'!E$48:E$66,MATCH('Monthly Review NO2'!$B74,'NO2'!$B$4:$B$22,0),0)),"",INDEX('NO2'!E$48:E$66,MATCH('Monthly Review NO2'!$B74,'NO2'!$B$48:$B$66,0),0)))</f>
        <v>0</v>
      </c>
      <c r="H74" s="22" cm="1">
        <f t="array" aca="1" ref="H74" ca="1">IF($B74="All", IF(ISERROR(SUM(H$57:H73)),"NA",SUM(H$57:H73)),IF(ISERROR(INDEX('NO2'!F$48:F$66,MATCH('Monthly Review NO2'!$B74,'NO2'!$B$4:$B$22,0),0)),"",INDEX('NO2'!F$48:F$66,MATCH('Monthly Review NO2'!$B74,'NO2'!$B$48:$B$66,0),0)))</f>
        <v>0</v>
      </c>
      <c r="I74" s="22" cm="1">
        <f t="array" aca="1" ref="I74" ca="1">IF($B74="All", IF(ISERROR(SUM(I$57:I73)),"NA",SUM(I$57:I73)),IF(ISERROR(INDEX('NO2'!G$48:G$66,MATCH('Monthly Review NO2'!$B74,'NO2'!$B$4:$B$22,0),0)),"",INDEX('NO2'!G$48:G$66,MATCH('Monthly Review NO2'!$B74,'NO2'!$B$48:$B$66,0),0)))</f>
        <v>0</v>
      </c>
      <c r="J74" s="22" cm="1">
        <f t="array" aca="1" ref="J74" ca="1">IF($B74="All", IF(ISERROR(SUM(J$57:J73)),"NA",SUM(J$57:J73)),IF(ISERROR(INDEX('NO2'!H$48:H$66,MATCH('Monthly Review NO2'!$B74,'NO2'!$B$4:$B$22,0),0)),"",INDEX('NO2'!H$48:H$66,MATCH('Monthly Review NO2'!$B74,'NO2'!$B$48:$B$66,0),0)))</f>
        <v>0</v>
      </c>
      <c r="K74" s="22" cm="1">
        <f t="array" aca="1" ref="K74" ca="1">IF($B74="All", IF(ISERROR(SUM(K$57:K73)),"NA",SUM(K$57:K73)),IF(ISERROR(INDEX('NO2'!I$48:I$66,MATCH('Monthly Review NO2'!$B74,'NO2'!$B$4:$B$22,0),0)),"",INDEX('NO2'!I$48:I$66,MATCH('Monthly Review NO2'!$B74,'NO2'!$B$48:$B$66,0),0)))</f>
        <v>0</v>
      </c>
      <c r="L74" s="22" cm="1">
        <f t="array" aca="1" ref="L74" ca="1">IF($B74="All", IF(ISERROR(SUM(L$57:L73)),"NA",SUM(L$57:L73)),IF(ISERROR(INDEX('NO2'!J$48:J$66,MATCH('Monthly Review NO2'!$B74,'NO2'!$B$4:$B$22,0),0)),"",INDEX('NO2'!J$48:J$66,MATCH('Monthly Review NO2'!$B74,'NO2'!$B$48:$B$66,0),0)))</f>
        <v>0</v>
      </c>
      <c r="M74" s="22"/>
      <c r="N74" s="22"/>
      <c r="O74" s="22"/>
      <c r="P74" s="22"/>
      <c r="Q74" s="36" cm="1">
        <f t="array" aca="1" ref="Q74" ca="1">IF($B74="All", IF(ISERROR(AVERAGE(Q$57:Q73)),"NA",AVERAGE(Q$57:Q73)),IF(ISERROR(INDEX('NO2'!O$48:O$66,MATCH('Monthly Review NO2'!$B74,'NO2'!$B$4:$B$22,0),0)),"",INDEX('NO2'!O$48:O$66,MATCH('Monthly Review NO2'!$B74,'NO2'!$B$48:$B$66,0),0)))</f>
        <v>0</v>
      </c>
    </row>
    <row r="75" spans="2:17" x14ac:dyDescent="0.35">
      <c r="B75" s="5" t="str">
        <f ca="1"/>
        <v>MS1</v>
      </c>
      <c r="C75" s="5" t="str">
        <f ca="1">IFERROR(IF(B75="All","-",VLOOKUP($B75,'List of AQMS'!$A$59:$C$77,3,FALSE)),"")</f>
        <v>Mid Sussex DC - London Road (East Grinstead)</v>
      </c>
      <c r="D75" s="5" t="str">
        <f ca="1">IFERROR(IF(B75="All","-",VLOOKUP($B75,'List of AQMS'!$B$38:$C$56,2,FALSE)),"")</f>
        <v>Mid_Sussex</v>
      </c>
      <c r="E75" s="22" cm="1">
        <f t="array" aca="1" ref="E75" ca="1">IF($B75="All", IF(ISERROR(SUM(E$57:E74)),"NA",SUM(E$57:E74)),IF(ISERROR(INDEX('NO2'!C$48:C$66,MATCH('Monthly Review NO2'!$B75,'NO2'!$B$4:$B$22,0),0)),"",INDEX('NO2'!C$48:C$66,MATCH('Monthly Review NO2'!$B75,'NO2'!$B$48:$B$66,0),0)))</f>
        <v>0</v>
      </c>
      <c r="F75" s="22" cm="1">
        <f t="array" aca="1" ref="F75" ca="1">IF($B75="All", IF(ISERROR(SUM(F$57:F74)),"NA",SUM(F$57:F74)),IF(ISERROR(INDEX('NO2'!D$48:D$66,MATCH('Monthly Review NO2'!$B75,'NO2'!$B$4:$B$22,0),0)),"",INDEX('NO2'!D$48:D$66,MATCH('Monthly Review NO2'!$B75,'NO2'!$B$48:$B$66,0),0)))</f>
        <v>0</v>
      </c>
      <c r="G75" s="22" cm="1">
        <f t="array" aca="1" ref="G75" ca="1">IF($B75="All", IF(ISERROR(SUM(G$57:G74)),"NA",SUM(G$57:G74)),IF(ISERROR(INDEX('NO2'!E$48:E$66,MATCH('Monthly Review NO2'!$B75,'NO2'!$B$4:$B$22,0),0)),"",INDEX('NO2'!E$48:E$66,MATCH('Monthly Review NO2'!$B75,'NO2'!$B$48:$B$66,0),0)))</f>
        <v>0</v>
      </c>
      <c r="H75" s="22" cm="1">
        <f t="array" aca="1" ref="H75" ca="1">IF($B75="All", IF(ISERROR(SUM(H$57:H74)),"NA",SUM(H$57:H74)),IF(ISERROR(INDEX('NO2'!F$48:F$66,MATCH('Monthly Review NO2'!$B75,'NO2'!$B$4:$B$22,0),0)),"",INDEX('NO2'!F$48:F$66,MATCH('Monthly Review NO2'!$B75,'NO2'!$B$48:$B$66,0),0)))</f>
        <v>0</v>
      </c>
      <c r="I75" s="22" cm="1">
        <f t="array" aca="1" ref="I75" ca="1">IF($B75="All", IF(ISERROR(SUM(I$57:I74)),"NA",SUM(I$57:I74)),IF(ISERROR(INDEX('NO2'!G$48:G$66,MATCH('Monthly Review NO2'!$B75,'NO2'!$B$4:$B$22,0),0)),"",INDEX('NO2'!G$48:G$66,MATCH('Monthly Review NO2'!$B75,'NO2'!$B$48:$B$66,0),0)))</f>
        <v>0</v>
      </c>
      <c r="J75" s="22" cm="1">
        <f t="array" aca="1" ref="J75" ca="1">IF($B75="All", IF(ISERROR(SUM(J$57:J74)),"NA",SUM(J$57:J74)),IF(ISERROR(INDEX('NO2'!H$48:H$66,MATCH('Monthly Review NO2'!$B75,'NO2'!$B$4:$B$22,0),0)),"",INDEX('NO2'!H$48:H$66,MATCH('Monthly Review NO2'!$B75,'NO2'!$B$48:$B$66,0),0)))</f>
        <v>0</v>
      </c>
      <c r="K75" s="22" cm="1">
        <f t="array" aca="1" ref="K75" ca="1">IF($B75="All", IF(ISERROR(SUM(K$57:K74)),"NA",SUM(K$57:K74)),IF(ISERROR(INDEX('NO2'!I$48:I$66,MATCH('Monthly Review NO2'!$B75,'NO2'!$B$4:$B$22,0),0)),"",INDEX('NO2'!I$48:I$66,MATCH('Monthly Review NO2'!$B75,'NO2'!$B$48:$B$66,0),0)))</f>
        <v>0</v>
      </c>
      <c r="L75" s="22" cm="1">
        <f t="array" aca="1" ref="L75" ca="1">IF($B75="All", IF(ISERROR(SUM(L$57:L74)),"NA",SUM(L$57:L74)),IF(ISERROR(INDEX('NO2'!J$48:J$66,MATCH('Monthly Review NO2'!$B75,'NO2'!$B$4:$B$22,0),0)),"",INDEX('NO2'!J$48:J$66,MATCH('Monthly Review NO2'!$B75,'NO2'!$B$48:$B$66,0),0)))</f>
        <v>0</v>
      </c>
      <c r="M75" s="22"/>
      <c r="N75" s="22"/>
      <c r="O75" s="22"/>
      <c r="P75" s="22"/>
      <c r="Q75" s="36" cm="1">
        <f t="array" aca="1" ref="Q75" ca="1">IF($B75="All", IF(ISERROR(AVERAGE(Q$57:Q74)),"NA",AVERAGE(Q$57:Q74)),IF(ISERROR(INDEX('NO2'!O$48:O$66,MATCH('Monthly Review NO2'!$B75,'NO2'!$B$4:$B$22,0),0)),"",INDEX('NO2'!O$48:O$66,MATCH('Monthly Review NO2'!$B75,'NO2'!$B$48:$B$66,0),0)))</f>
        <v>0</v>
      </c>
    </row>
    <row r="76" spans="2:17" x14ac:dyDescent="0.35">
      <c r="B76" s="5" t="str">
        <f ca="1"/>
        <v>All</v>
      </c>
      <c r="C76" s="5" t="str">
        <f ca="1">IFERROR(IF(B76="All","-",VLOOKUP($B76,'List of AQMS'!$A$59:$C$77,3,FALSE)),"")</f>
        <v>-</v>
      </c>
      <c r="D76" s="5" t="str">
        <f ca="1">IFERROR(IF(B76="All","-",VLOOKUP($B76,'List of AQMS'!$B$38:$C$56,2,FALSE)),"")</f>
        <v>-</v>
      </c>
      <c r="E76" s="22" cm="1">
        <f t="array" aca="1" ref="E76" ca="1">IF($B76="All", IF(ISERROR(SUM(E$57:E75)),"NA",SUM(E$57:E75)),IF(ISERROR(INDEX('NO2'!C$48:C$66,MATCH('Monthly Review NO2'!$B76,'NO2'!$B$4:$B$22,0),0)),"",INDEX('NO2'!C$48:C$66,MATCH('Monthly Review NO2'!$B76,'NO2'!$B$48:$B$66,0),0)))</f>
        <v>0</v>
      </c>
      <c r="F76" s="22" cm="1">
        <f t="array" aca="1" ref="F76" ca="1">IF($B76="All", IF(ISERROR(SUM(F$57:F75)),"NA",SUM(F$57:F75)),IF(ISERROR(INDEX('NO2'!D$48:D$66,MATCH('Monthly Review NO2'!$B76,'NO2'!$B$4:$B$22,0),0)),"",INDEX('NO2'!D$48:D$66,MATCH('Monthly Review NO2'!$B76,'NO2'!$B$48:$B$66,0),0)))</f>
        <v>0</v>
      </c>
      <c r="G76" s="22" cm="1">
        <f t="array" aca="1" ref="G76" ca="1">IF($B76="All", IF(ISERROR(SUM(G$57:G75)),"NA",SUM(G$57:G75)),IF(ISERROR(INDEX('NO2'!E$48:E$66,MATCH('Monthly Review NO2'!$B76,'NO2'!$B$4:$B$22,0),0)),"",INDEX('NO2'!E$48:E$66,MATCH('Monthly Review NO2'!$B76,'NO2'!$B$48:$B$66,0),0)))</f>
        <v>0</v>
      </c>
      <c r="H76" s="22" cm="1">
        <f t="array" aca="1" ref="H76" ca="1">IF($B76="All", IF(ISERROR(SUM(H$57:H75)),"NA",SUM(H$57:H75)),IF(ISERROR(INDEX('NO2'!F$48:F$66,MATCH('Monthly Review NO2'!$B76,'NO2'!$B$4:$B$22,0),0)),"",INDEX('NO2'!F$48:F$66,MATCH('Monthly Review NO2'!$B76,'NO2'!$B$48:$B$66,0),0)))</f>
        <v>0</v>
      </c>
      <c r="I76" s="22" cm="1">
        <f t="array" aca="1" ref="I76" ca="1">IF($B76="All", IF(ISERROR(SUM(I$57:I75)),"NA",SUM(I$57:I75)),IF(ISERROR(INDEX('NO2'!G$48:G$66,MATCH('Monthly Review NO2'!$B76,'NO2'!$B$4:$B$22,0),0)),"",INDEX('NO2'!G$48:G$66,MATCH('Monthly Review NO2'!$B76,'NO2'!$B$48:$B$66,0),0)))</f>
        <v>0</v>
      </c>
      <c r="J76" s="22" cm="1">
        <f t="array" aca="1" ref="J76" ca="1">IF($B76="All", IF(ISERROR(SUM(J$57:J75)),"NA",SUM(J$57:J75)),IF(ISERROR(INDEX('NO2'!H$48:H$66,MATCH('Monthly Review NO2'!$B76,'NO2'!$B$4:$B$22,0),0)),"",INDEX('NO2'!H$48:H$66,MATCH('Monthly Review NO2'!$B76,'NO2'!$B$48:$B$66,0),0)))</f>
        <v>0</v>
      </c>
      <c r="K76" s="22" cm="1">
        <f t="array" aca="1" ref="K76" ca="1">IF($B76="All", IF(ISERROR(SUM(K$57:K75)),"NA",SUM(K$57:K75)),IF(ISERROR(INDEX('NO2'!I$48:I$66,MATCH('Monthly Review NO2'!$B76,'NO2'!$B$4:$B$22,0),0)),"",INDEX('NO2'!I$48:I$66,MATCH('Monthly Review NO2'!$B76,'NO2'!$B$48:$B$66,0),0)))</f>
        <v>0</v>
      </c>
      <c r="L76" s="22" cm="1">
        <f t="array" aca="1" ref="L76" ca="1">IF($B76="All", IF(ISERROR(SUM(L$57:L75)),"NA",SUM(L$57:L75)),IF(ISERROR(INDEX('NO2'!J$48:J$66,MATCH('Monthly Review NO2'!$B76,'NO2'!$B$4:$B$22,0),0)),"",INDEX('NO2'!J$48:J$66,MATCH('Monthly Review NO2'!$B76,'NO2'!$B$48:$B$66,0),0)))</f>
        <v>0</v>
      </c>
      <c r="M76" s="22"/>
      <c r="N76" s="22"/>
      <c r="O76" s="22"/>
      <c r="P76" s="22"/>
      <c r="Q76" s="36" cm="1">
        <f t="array" aca="1" ref="Q76" ca="1">IF($B76="All", IF(ISERROR(SUM(Q$57:Q74)),"NA",SUM(Q$57:Q74)),IF(ISERROR(INDEX('NO2'!O$48:O$66,MATCH('Monthly Review NO2'!$B76,'NO2'!$B$4:$B$22,0),0)),"",INDEX('NO2'!O$48:O$66,MATCH('Monthly Review NO2'!$B76,'NO2'!$B$48:$B$66,0),0)))</f>
        <v>0</v>
      </c>
    </row>
    <row r="77" spans="2:17" ht="17.5" x14ac:dyDescent="0.45">
      <c r="B77" s="90" t="s">
        <v>174</v>
      </c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2"/>
    </row>
  </sheetData>
  <sheetProtection algorithmName="SHA-512" hashValue="J99OQLFGxURPXm17I4f9n5GAgR9zMC7kdWk3p3v9ZaXum+s2aNl84U7wheLExnGZZYOOIuusjidfYt8lRMQnfA==" saltValue="f2pYsK0YsvP3FdIoWYCCLA==" spinCount="100000" sheet="1" objects="1" scenarios="1"/>
  <mergeCells count="6">
    <mergeCell ref="B77:Q77"/>
    <mergeCell ref="B7:Q7"/>
    <mergeCell ref="B29:Q29"/>
    <mergeCell ref="B55:Q55"/>
    <mergeCell ref="B53:Q53"/>
    <mergeCell ref="B31:Q31"/>
  </mergeCells>
  <conditionalFormatting sqref="E33:L52">
    <cfRule type="cellIs" dxfId="15" priority="1" operator="lessThan">
      <formula>0.75</formula>
    </cfRule>
  </conditionalFormatting>
  <conditionalFormatting sqref="E9:Q9 M10:Q21 E10:L28 M22:P22 M23:Q28">
    <cfRule type="cellIs" dxfId="14" priority="8" operator="greaterThan">
      <formula>60</formula>
    </cfRule>
    <cfRule type="cellIs" dxfId="13" priority="9" operator="greaterThan">
      <formula>40</formula>
    </cfRule>
  </conditionalFormatting>
  <conditionalFormatting sqref="Q57:Q75">
    <cfRule type="cellIs" dxfId="12" priority="3" operator="greaterThan">
      <formula>17</formula>
    </cfRule>
    <cfRule type="cellIs" dxfId="11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6"/>
  <sheetViews>
    <sheetView topLeftCell="A49" workbookViewId="0">
      <selection activeCell="J48" sqref="J48:J66"/>
    </sheetView>
  </sheetViews>
  <sheetFormatPr defaultRowHeight="14.5" x14ac:dyDescent="0.35"/>
  <sheetData>
    <row r="2" spans="2:15" x14ac:dyDescent="0.35">
      <c r="B2" s="104" t="s">
        <v>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3">
        <v>22.965480910152898</v>
      </c>
      <c r="D4" s="43">
        <v>21.224903216786899</v>
      </c>
      <c r="E4" s="43">
        <v>21.8350107328055</v>
      </c>
      <c r="F4" s="18">
        <v>16.5595193510547</v>
      </c>
      <c r="G4" s="43">
        <v>17.8804981849594</v>
      </c>
      <c r="H4" s="43">
        <v>14.2368412032033</v>
      </c>
      <c r="I4" s="18">
        <v>14.341804487805501</v>
      </c>
      <c r="J4" s="18">
        <v>13.871384180578</v>
      </c>
      <c r="K4" s="3"/>
      <c r="L4" s="3"/>
      <c r="M4" s="3"/>
      <c r="N4" s="3"/>
      <c r="O4" s="18">
        <f>IFERROR(AVERAGE(C4:N4),"N/A")</f>
        <v>17.864430283418272</v>
      </c>
    </row>
    <row r="5" spans="2:15" x14ac:dyDescent="0.35">
      <c r="B5" s="1" t="s">
        <v>66</v>
      </c>
      <c r="C5" s="43">
        <v>13.510354048103</v>
      </c>
      <c r="D5" s="43">
        <v>9.4663725941265096</v>
      </c>
      <c r="E5" s="43">
        <v>11.935039887165001</v>
      </c>
      <c r="F5" s="18">
        <v>7.8178995763888901</v>
      </c>
      <c r="G5" s="43">
        <v>10.552534641129</v>
      </c>
      <c r="H5" s="43">
        <v>6.4485476045138901</v>
      </c>
      <c r="I5" s="18">
        <v>7.55869532051282</v>
      </c>
      <c r="J5" s="18">
        <v>7.79510025870474</v>
      </c>
      <c r="K5" s="3"/>
      <c r="L5" s="3"/>
      <c r="M5" s="3"/>
      <c r="N5" s="3"/>
      <c r="O5" s="18">
        <f>IFERROR(AVERAGE(C5:N5),"N/A")</f>
        <v>9.3855679913304808</v>
      </c>
    </row>
    <row r="6" spans="2:15" x14ac:dyDescent="0.35">
      <c r="B6" s="1" t="s">
        <v>67</v>
      </c>
      <c r="C6" s="43">
        <v>31.852219398470101</v>
      </c>
      <c r="D6" s="43">
        <v>28.703193339467202</v>
      </c>
      <c r="E6" s="43">
        <v>28.096714010324099</v>
      </c>
      <c r="F6" s="18">
        <v>22.431708270236399</v>
      </c>
      <c r="G6" s="43">
        <v>27.639218769463199</v>
      </c>
      <c r="H6" s="43">
        <v>22.390905823598299</v>
      </c>
      <c r="I6" s="18">
        <v>24.887037189737601</v>
      </c>
      <c r="J6" s="18">
        <v>22.930099740578701</v>
      </c>
      <c r="K6" s="3"/>
      <c r="L6" s="3"/>
      <c r="M6" s="3"/>
      <c r="N6" s="3"/>
      <c r="O6" s="18">
        <f t="shared" ref="O6:O22" si="0">IFERROR(AVERAGE(C6:N6),"N/A")</f>
        <v>26.116387067734451</v>
      </c>
    </row>
    <row r="7" spans="2:15" x14ac:dyDescent="0.35">
      <c r="B7" s="1" t="s">
        <v>192</v>
      </c>
      <c r="C7" s="44" t="s">
        <v>79</v>
      </c>
      <c r="D7" s="44" t="s">
        <v>79</v>
      </c>
      <c r="E7" s="44" t="s">
        <v>79</v>
      </c>
      <c r="F7" s="44" t="s">
        <v>79</v>
      </c>
      <c r="G7" s="43">
        <v>26.360643838383801</v>
      </c>
      <c r="H7" s="43">
        <v>28.124683286368001</v>
      </c>
      <c r="I7" s="18">
        <v>36.173910828846999</v>
      </c>
      <c r="J7" s="18">
        <v>29.617119694930501</v>
      </c>
      <c r="K7" s="3"/>
      <c r="L7" s="3"/>
      <c r="M7" s="3"/>
      <c r="N7" s="3"/>
      <c r="O7" s="18">
        <f t="shared" si="0"/>
        <v>30.069089412132328</v>
      </c>
    </row>
    <row r="8" spans="2:15" x14ac:dyDescent="0.35">
      <c r="B8" s="1" t="s">
        <v>68</v>
      </c>
      <c r="C8" s="43">
        <v>21.710647047558901</v>
      </c>
      <c r="D8" s="43">
        <v>16.463214805107501</v>
      </c>
      <c r="E8" s="43">
        <v>14.5776835124271</v>
      </c>
      <c r="F8" s="18">
        <v>14.196404715252701</v>
      </c>
      <c r="G8" s="43">
        <v>20.752061629327901</v>
      </c>
      <c r="H8" s="44" t="s">
        <v>79</v>
      </c>
      <c r="I8" s="44" t="s">
        <v>79</v>
      </c>
      <c r="J8" s="44" t="s">
        <v>79</v>
      </c>
      <c r="K8" s="3"/>
      <c r="L8" s="3"/>
      <c r="M8" s="3"/>
      <c r="N8" s="3"/>
      <c r="O8" s="18">
        <f t="shared" si="0"/>
        <v>17.540002341934819</v>
      </c>
    </row>
    <row r="9" spans="2:15" x14ac:dyDescent="0.35">
      <c r="B9" s="1" t="s">
        <v>69</v>
      </c>
      <c r="C9" s="43">
        <v>25.665287510249399</v>
      </c>
      <c r="D9" s="43">
        <v>18.987271905308798</v>
      </c>
      <c r="E9" s="43">
        <v>19.930017866655401</v>
      </c>
      <c r="F9" s="43">
        <v>16.626026403472199</v>
      </c>
      <c r="G9" s="43">
        <v>19.161680815300201</v>
      </c>
      <c r="H9" s="43">
        <v>17.519092529461101</v>
      </c>
      <c r="I9" s="18">
        <v>17.802044361345501</v>
      </c>
      <c r="J9" s="18">
        <v>26.914910283592299</v>
      </c>
      <c r="K9" s="3"/>
      <c r="L9" s="3"/>
      <c r="M9" s="3"/>
      <c r="N9" s="3"/>
      <c r="O9" s="18">
        <f t="shared" si="0"/>
        <v>20.325791459423112</v>
      </c>
    </row>
    <row r="10" spans="2:15" x14ac:dyDescent="0.35">
      <c r="B10" s="1" t="s">
        <v>70</v>
      </c>
      <c r="C10" s="43">
        <v>23.8323595528414</v>
      </c>
      <c r="D10" s="43">
        <v>18.125631786757701</v>
      </c>
      <c r="E10" s="43">
        <v>22.657750939984201</v>
      </c>
      <c r="F10" s="43">
        <v>17.453806426981899</v>
      </c>
      <c r="G10" s="43">
        <v>19.0113508625337</v>
      </c>
      <c r="H10" s="43">
        <v>17.242266367292899</v>
      </c>
      <c r="I10" s="18">
        <v>17.5139894042603</v>
      </c>
      <c r="J10" s="18">
        <v>14.788191567567599</v>
      </c>
      <c r="K10" s="3"/>
      <c r="L10" s="3"/>
      <c r="M10" s="3"/>
      <c r="N10" s="3"/>
      <c r="O10" s="18">
        <f t="shared" si="0"/>
        <v>18.82816836352746</v>
      </c>
    </row>
    <row r="11" spans="2:15" x14ac:dyDescent="0.35">
      <c r="B11" s="1" t="s">
        <v>71</v>
      </c>
      <c r="C11" s="43">
        <v>12.590614086361599</v>
      </c>
      <c r="D11" s="43">
        <v>7.4809032721755404</v>
      </c>
      <c r="E11" s="43">
        <v>9.0268382464775705</v>
      </c>
      <c r="F11" s="43">
        <v>7.48451443897775</v>
      </c>
      <c r="G11" s="43">
        <v>10.2484742560484</v>
      </c>
      <c r="H11" s="43">
        <v>6.8465878300699297</v>
      </c>
      <c r="I11" s="18">
        <v>7.4491603923854504</v>
      </c>
      <c r="J11" s="18">
        <v>6.1951769680040298</v>
      </c>
      <c r="K11" s="3"/>
      <c r="L11" s="3"/>
      <c r="M11" s="3"/>
      <c r="N11" s="3"/>
      <c r="O11" s="18">
        <f t="shared" si="0"/>
        <v>8.4152836863125327</v>
      </c>
    </row>
    <row r="12" spans="2:15" x14ac:dyDescent="0.35">
      <c r="B12" s="1" t="s">
        <v>72</v>
      </c>
      <c r="C12" s="43">
        <v>10.719236227376101</v>
      </c>
      <c r="D12" s="43">
        <v>7.9719990963855398</v>
      </c>
      <c r="E12" s="43">
        <v>8.0581539898374004</v>
      </c>
      <c r="F12" s="43">
        <v>5.86747294853964</v>
      </c>
      <c r="G12" s="43">
        <v>10.5145879374159</v>
      </c>
      <c r="H12" s="43">
        <v>6.7982540992907801</v>
      </c>
      <c r="I12" s="18">
        <v>7.6333082368775198</v>
      </c>
      <c r="J12" s="18">
        <v>7.8554131058495802</v>
      </c>
      <c r="K12" s="43"/>
      <c r="L12" s="43"/>
      <c r="M12" s="43"/>
      <c r="N12" s="3"/>
      <c r="O12" s="18">
        <f t="shared" si="0"/>
        <v>8.1773032051965568</v>
      </c>
    </row>
    <row r="13" spans="2:15" x14ac:dyDescent="0.35">
      <c r="B13" s="1" t="s">
        <v>73</v>
      </c>
      <c r="C13" s="43">
        <v>21.961834160105401</v>
      </c>
      <c r="D13" s="43">
        <v>15.0370899396897</v>
      </c>
      <c r="E13" s="43">
        <v>16.212180317048499</v>
      </c>
      <c r="F13" s="43">
        <v>13.9396113130564</v>
      </c>
      <c r="G13" s="43">
        <v>14.8798751127187</v>
      </c>
      <c r="H13" s="43">
        <v>11.8220781893602</v>
      </c>
      <c r="I13" s="18">
        <v>12.468223077546</v>
      </c>
      <c r="J13" s="43">
        <v>12.582588937052</v>
      </c>
      <c r="K13" s="3"/>
      <c r="L13" s="3"/>
      <c r="M13" s="3"/>
      <c r="N13" s="3"/>
      <c r="O13" s="18">
        <f t="shared" si="0"/>
        <v>14.862935130822111</v>
      </c>
    </row>
    <row r="14" spans="2:15" x14ac:dyDescent="0.35">
      <c r="B14" s="1" t="s">
        <v>74</v>
      </c>
      <c r="C14" s="43">
        <v>22.472567883128701</v>
      </c>
      <c r="D14" s="43">
        <v>13.876400804640699</v>
      </c>
      <c r="E14" s="43">
        <v>16.179926527777798</v>
      </c>
      <c r="F14" s="43">
        <v>14.340277221448501</v>
      </c>
      <c r="G14" s="43">
        <v>18.099763218623501</v>
      </c>
      <c r="H14" s="43">
        <v>14.732373319362001</v>
      </c>
      <c r="I14" s="18">
        <v>13.5741366090786</v>
      </c>
      <c r="J14" s="18">
        <v>12.4082292981844</v>
      </c>
      <c r="K14" s="3"/>
      <c r="L14" s="3"/>
      <c r="M14" s="3"/>
      <c r="N14" s="3"/>
      <c r="O14" s="18">
        <f t="shared" si="0"/>
        <v>15.710459360280522</v>
      </c>
    </row>
    <row r="15" spans="2:15" x14ac:dyDescent="0.35">
      <c r="B15" s="1" t="s">
        <v>75</v>
      </c>
      <c r="C15" s="43">
        <v>20.428229346631699</v>
      </c>
      <c r="D15" s="43">
        <v>14.261683982399401</v>
      </c>
      <c r="E15" s="43">
        <v>20.134810204127401</v>
      </c>
      <c r="F15" s="43">
        <v>13.9802703362309</v>
      </c>
      <c r="G15" s="43">
        <v>16.734014524988702</v>
      </c>
      <c r="H15" s="43">
        <v>16.6939886539352</v>
      </c>
      <c r="I15" s="18">
        <v>13.9121132600733</v>
      </c>
      <c r="J15" s="18">
        <v>18.8206982228916</v>
      </c>
      <c r="K15" s="3"/>
      <c r="L15" s="3"/>
      <c r="M15" s="3"/>
      <c r="N15" s="3"/>
      <c r="O15" s="18">
        <f t="shared" si="0"/>
        <v>16.870726066409777</v>
      </c>
    </row>
    <row r="16" spans="2:15" x14ac:dyDescent="0.35">
      <c r="B16" s="1" t="s">
        <v>76</v>
      </c>
      <c r="C16" s="43">
        <v>10.086061512920001</v>
      </c>
      <c r="D16" s="43">
        <v>9.7818470699316507</v>
      </c>
      <c r="E16" s="43">
        <v>12.5433262830866</v>
      </c>
      <c r="F16" s="43">
        <v>9.3255519102920701</v>
      </c>
      <c r="G16" s="43">
        <v>12.4219679100494</v>
      </c>
      <c r="H16" s="43">
        <v>6.8966389887985597</v>
      </c>
      <c r="I16" s="18">
        <v>7.7740428768954697</v>
      </c>
      <c r="J16" s="18">
        <v>5.8854376123476699</v>
      </c>
      <c r="K16" s="3"/>
      <c r="L16" s="3"/>
      <c r="M16" s="3"/>
      <c r="N16" s="3"/>
      <c r="O16" s="18">
        <f t="shared" si="0"/>
        <v>9.3393592705401769</v>
      </c>
    </row>
    <row r="17" spans="2:15" x14ac:dyDescent="0.35">
      <c r="B17" s="1" t="s">
        <v>77</v>
      </c>
      <c r="C17" s="43">
        <v>6.7215254477611897</v>
      </c>
      <c r="D17" s="43">
        <v>4.8508015052552604</v>
      </c>
      <c r="E17" s="43">
        <v>7.5785053319209004</v>
      </c>
      <c r="F17" s="43">
        <v>5.6429329068150196</v>
      </c>
      <c r="G17" s="43">
        <v>6.1818730982503398</v>
      </c>
      <c r="H17" s="43">
        <v>4.3328278602225296</v>
      </c>
      <c r="I17" s="18">
        <v>4.0503377491258696</v>
      </c>
      <c r="J17" s="18">
        <v>3.4547782469260602</v>
      </c>
      <c r="K17" s="3"/>
      <c r="L17" s="3"/>
      <c r="M17" s="3"/>
      <c r="N17" s="3"/>
      <c r="O17" s="18">
        <f t="shared" si="0"/>
        <v>5.3516977682846472</v>
      </c>
    </row>
    <row r="18" spans="2:15" x14ac:dyDescent="0.35">
      <c r="B18" s="1" t="s">
        <v>78</v>
      </c>
      <c r="C18" s="44" t="s">
        <v>79</v>
      </c>
      <c r="D18" s="44" t="s">
        <v>79</v>
      </c>
      <c r="E18" s="44" t="s">
        <v>79</v>
      </c>
      <c r="F18" s="44" t="s">
        <v>79</v>
      </c>
      <c r="G18" s="44" t="s">
        <v>79</v>
      </c>
      <c r="H18" s="44" t="s">
        <v>79</v>
      </c>
      <c r="I18" s="44" t="s">
        <v>79</v>
      </c>
      <c r="J18" s="44" t="s">
        <v>79</v>
      </c>
      <c r="K18" s="43"/>
      <c r="L18" s="43"/>
      <c r="M18" s="43"/>
      <c r="N18" s="43"/>
      <c r="O18" s="18" t="str">
        <f t="shared" si="0"/>
        <v>N/A</v>
      </c>
    </row>
    <row r="19" spans="2:15" x14ac:dyDescent="0.35">
      <c r="B19" s="1" t="s">
        <v>80</v>
      </c>
      <c r="C19" s="43">
        <v>17.376820611469501</v>
      </c>
      <c r="D19" s="43">
        <v>15.189573851772</v>
      </c>
      <c r="E19" s="43">
        <v>16.309120254710599</v>
      </c>
      <c r="F19" s="43">
        <v>11.7408296751275</v>
      </c>
      <c r="G19" s="43">
        <v>13.0321755769489</v>
      </c>
      <c r="H19" s="43">
        <v>10.5123359610525</v>
      </c>
      <c r="I19" s="43">
        <v>9.6088860004032295</v>
      </c>
      <c r="J19" s="18">
        <v>9.0891895199966406</v>
      </c>
      <c r="K19" s="3"/>
      <c r="L19" s="3"/>
      <c r="M19" s="3"/>
      <c r="N19" s="3"/>
      <c r="O19" s="18">
        <f t="shared" si="0"/>
        <v>12.857366431435109</v>
      </c>
    </row>
    <row r="20" spans="2:15" x14ac:dyDescent="0.35">
      <c r="B20" s="1" t="s">
        <v>81</v>
      </c>
      <c r="C20" s="43">
        <v>21.236421846533201</v>
      </c>
      <c r="D20" s="43">
        <v>15.5150676493056</v>
      </c>
      <c r="E20" s="43">
        <v>20.952506443733199</v>
      </c>
      <c r="F20" s="18">
        <v>15.6814849128366</v>
      </c>
      <c r="G20" s="43">
        <v>20.274541481132101</v>
      </c>
      <c r="H20" s="43">
        <v>16.1497573381052</v>
      </c>
      <c r="I20" s="18">
        <v>16.445787200011299</v>
      </c>
      <c r="J20" s="43">
        <v>14.351396666520699</v>
      </c>
      <c r="K20" s="18"/>
      <c r="L20" s="3"/>
      <c r="M20" s="3"/>
      <c r="N20" s="3"/>
      <c r="O20" s="18">
        <f t="shared" si="0"/>
        <v>17.575870442272237</v>
      </c>
    </row>
    <row r="21" spans="2:15" x14ac:dyDescent="0.35">
      <c r="B21" s="1" t="s">
        <v>82</v>
      </c>
      <c r="C21" s="43">
        <v>20.5501262916667</v>
      </c>
      <c r="D21" s="43">
        <v>11.330342548391</v>
      </c>
      <c r="E21" s="43">
        <v>11.1495460141543</v>
      </c>
      <c r="F21" s="43">
        <v>9.0786781761025992</v>
      </c>
      <c r="G21" s="43">
        <v>13.0032279512769</v>
      </c>
      <c r="H21" s="43">
        <v>7.7297379775753603</v>
      </c>
      <c r="I21" s="18">
        <v>8.4634194663976992</v>
      </c>
      <c r="J21" s="18">
        <v>7.4609389744993697</v>
      </c>
      <c r="K21" s="3"/>
      <c r="L21" s="3"/>
      <c r="M21" s="3"/>
      <c r="N21" s="3"/>
      <c r="O21" s="18">
        <f t="shared" si="0"/>
        <v>11.095752175007989</v>
      </c>
    </row>
    <row r="22" spans="2:15" x14ac:dyDescent="0.35">
      <c r="B22" s="39" t="s">
        <v>83</v>
      </c>
      <c r="C22" s="43">
        <v>27.600736068027199</v>
      </c>
      <c r="D22" s="43">
        <v>27.216540046176</v>
      </c>
      <c r="E22" s="43">
        <v>27.018811114989902</v>
      </c>
      <c r="F22" s="43">
        <v>18.534661779554899</v>
      </c>
      <c r="G22" s="43">
        <v>17.024197759433999</v>
      </c>
      <c r="H22" s="43">
        <v>17.5821848248607</v>
      </c>
      <c r="I22" s="18">
        <v>14.696643586647699</v>
      </c>
      <c r="J22" s="18">
        <v>16.466916870967701</v>
      </c>
      <c r="K22" s="3"/>
      <c r="L22" s="40"/>
      <c r="M22" s="3"/>
      <c r="N22" s="40"/>
      <c r="O22" s="18">
        <f t="shared" si="0"/>
        <v>20.767586506332261</v>
      </c>
    </row>
    <row r="24" spans="2:15" x14ac:dyDescent="0.35">
      <c r="B24" s="104" t="s">
        <v>60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</row>
    <row r="25" spans="2:15" x14ac:dyDescent="0.35">
      <c r="B25" s="1" t="s">
        <v>45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53</v>
      </c>
      <c r="J25" s="1" t="s">
        <v>54</v>
      </c>
      <c r="K25" s="1" t="s">
        <v>55</v>
      </c>
      <c r="L25" s="1" t="s">
        <v>56</v>
      </c>
      <c r="M25" s="1" t="s">
        <v>57</v>
      </c>
      <c r="N25" s="1" t="s">
        <v>58</v>
      </c>
      <c r="O25" s="1" t="s">
        <v>59</v>
      </c>
    </row>
    <row r="26" spans="2:15" x14ac:dyDescent="0.35">
      <c r="B26" s="1" t="s">
        <v>65</v>
      </c>
      <c r="C26" s="17">
        <v>0.99596774193548399</v>
      </c>
      <c r="D26" s="17">
        <v>0.99568965517241392</v>
      </c>
      <c r="E26" s="17">
        <v>0.998654104979812</v>
      </c>
      <c r="F26" s="47">
        <v>0.99861111111111101</v>
      </c>
      <c r="G26" s="17">
        <v>0.99193548387096797</v>
      </c>
      <c r="H26" s="17">
        <v>0.99722222222222201</v>
      </c>
      <c r="I26" s="17">
        <v>0.99731182795698903</v>
      </c>
      <c r="J26" s="17">
        <v>0.99596774193548399</v>
      </c>
      <c r="K26" s="17"/>
      <c r="L26" s="17"/>
      <c r="M26" s="17"/>
      <c r="N26" s="17"/>
      <c r="O26" s="41">
        <f>IFERROR(AVERAGE(C26:N26),"N/A")</f>
        <v>0.99641998614806038</v>
      </c>
    </row>
    <row r="27" spans="2:15" x14ac:dyDescent="0.35">
      <c r="B27" s="1" t="s">
        <v>66</v>
      </c>
      <c r="C27" s="17">
        <v>0.99193548387096797</v>
      </c>
      <c r="D27" s="17">
        <v>0.95402298850574696</v>
      </c>
      <c r="E27" s="17">
        <v>0.95423956931359399</v>
      </c>
      <c r="F27" s="47">
        <v>1</v>
      </c>
      <c r="G27" s="17">
        <v>1</v>
      </c>
      <c r="H27" s="17">
        <v>1</v>
      </c>
      <c r="I27" s="17">
        <v>0.99596774193548399</v>
      </c>
      <c r="J27" s="17">
        <v>0.96505376344086002</v>
      </c>
      <c r="K27" s="17"/>
      <c r="L27" s="17"/>
      <c r="M27" s="17"/>
      <c r="N27" s="17"/>
      <c r="O27" s="41">
        <f t="shared" ref="O27:O44" si="1">IFERROR(AVERAGE(C27:N27),"N/A")</f>
        <v>0.98265244338333169</v>
      </c>
    </row>
    <row r="28" spans="2:15" x14ac:dyDescent="0.35">
      <c r="B28" s="1" t="s">
        <v>67</v>
      </c>
      <c r="C28" s="17">
        <v>0.96639784946236607</v>
      </c>
      <c r="D28" s="17">
        <v>1</v>
      </c>
      <c r="E28" s="17">
        <v>1</v>
      </c>
      <c r="F28" s="47">
        <v>0.99861111111111101</v>
      </c>
      <c r="G28" s="17">
        <v>0.99731182795698903</v>
      </c>
      <c r="H28" s="17">
        <v>0.99583333333333302</v>
      </c>
      <c r="I28" s="17">
        <v>0.99865591397849496</v>
      </c>
      <c r="J28" s="17">
        <v>0.99865591397849496</v>
      </c>
      <c r="K28" s="17"/>
      <c r="L28" s="17"/>
      <c r="M28" s="17"/>
      <c r="N28" s="17"/>
      <c r="O28" s="41">
        <f t="shared" si="1"/>
        <v>0.99443324372759856</v>
      </c>
    </row>
    <row r="29" spans="2:15" x14ac:dyDescent="0.35">
      <c r="B29" s="1" t="s">
        <v>192</v>
      </c>
      <c r="C29" s="44" t="s">
        <v>79</v>
      </c>
      <c r="D29" s="44" t="s">
        <v>79</v>
      </c>
      <c r="E29" s="44" t="s">
        <v>79</v>
      </c>
      <c r="F29" s="44" t="s">
        <v>79</v>
      </c>
      <c r="G29" s="17">
        <v>0.266129032258064</v>
      </c>
      <c r="H29" s="17">
        <v>0.96111111111111103</v>
      </c>
      <c r="I29" s="17">
        <v>0.99865591397849496</v>
      </c>
      <c r="J29" s="17">
        <v>0.99865591397849496</v>
      </c>
      <c r="K29" s="17"/>
      <c r="L29" s="17"/>
      <c r="M29" s="17"/>
      <c r="N29" s="17"/>
      <c r="O29" s="41">
        <f t="shared" si="1"/>
        <v>0.80613799283154131</v>
      </c>
    </row>
    <row r="30" spans="2:15" x14ac:dyDescent="0.35">
      <c r="B30" s="1" t="s">
        <v>68</v>
      </c>
      <c r="C30" s="17">
        <v>0.532258064516129</v>
      </c>
      <c r="D30" s="17">
        <v>0.35632183908046</v>
      </c>
      <c r="E30" s="17">
        <v>1</v>
      </c>
      <c r="F30" s="47">
        <v>0.99861111111111101</v>
      </c>
      <c r="G30" s="17">
        <v>0.65994623655913998</v>
      </c>
      <c r="H30" s="44" t="s">
        <v>79</v>
      </c>
      <c r="I30" s="44" t="s">
        <v>79</v>
      </c>
      <c r="J30" s="44" t="s">
        <v>79</v>
      </c>
      <c r="K30" s="17"/>
      <c r="L30" s="17"/>
      <c r="M30" s="17"/>
      <c r="N30" s="17"/>
      <c r="O30" s="41">
        <f t="shared" si="1"/>
        <v>0.70942745025336795</v>
      </c>
    </row>
    <row r="31" spans="2:15" x14ac:dyDescent="0.35">
      <c r="B31" s="1" t="s">
        <v>69</v>
      </c>
      <c r="C31" s="17">
        <v>0.98790322580645196</v>
      </c>
      <c r="D31" s="17">
        <v>0.93821839080459801</v>
      </c>
      <c r="E31" s="17">
        <v>0.998654104979812</v>
      </c>
      <c r="F31" s="48">
        <v>1</v>
      </c>
      <c r="G31" s="17">
        <v>1</v>
      </c>
      <c r="H31" s="17">
        <v>0.99861111111111101</v>
      </c>
      <c r="I31" s="17">
        <v>0.99731182795698903</v>
      </c>
      <c r="J31" s="17">
        <v>0.99462365591397894</v>
      </c>
      <c r="K31" s="17"/>
      <c r="L31" s="17"/>
      <c r="M31" s="17"/>
      <c r="N31" s="17"/>
      <c r="O31" s="41">
        <f t="shared" si="1"/>
        <v>0.98941528957161762</v>
      </c>
    </row>
    <row r="32" spans="2:15" x14ac:dyDescent="0.35">
      <c r="B32" s="1" t="s">
        <v>70</v>
      </c>
      <c r="C32" s="17">
        <v>0.99731182795698903</v>
      </c>
      <c r="D32" s="17">
        <v>1</v>
      </c>
      <c r="E32" s="17">
        <v>0.99327052489905798</v>
      </c>
      <c r="F32" s="48">
        <v>0.99861111111111101</v>
      </c>
      <c r="G32" s="17">
        <v>0.99731182795698903</v>
      </c>
      <c r="H32" s="17">
        <v>0.96111111111111103</v>
      </c>
      <c r="I32" s="17">
        <v>0.956989247311828</v>
      </c>
      <c r="J32" s="17">
        <v>0.99462365591397894</v>
      </c>
      <c r="K32" s="17"/>
      <c r="L32" s="17"/>
      <c r="M32" s="17"/>
      <c r="N32" s="17"/>
      <c r="O32" s="41">
        <f t="shared" si="1"/>
        <v>0.98740366328263307</v>
      </c>
    </row>
    <row r="33" spans="2:15" x14ac:dyDescent="0.35">
      <c r="B33" s="1" t="s">
        <v>71</v>
      </c>
      <c r="C33" s="17">
        <v>0.99865591397849496</v>
      </c>
      <c r="D33" s="17">
        <v>0.99856321839080497</v>
      </c>
      <c r="E33" s="17">
        <v>1</v>
      </c>
      <c r="F33" s="48">
        <v>0.99861111111111101</v>
      </c>
      <c r="G33" s="17">
        <v>1</v>
      </c>
      <c r="H33" s="17">
        <v>0.99305555555555602</v>
      </c>
      <c r="I33" s="17">
        <v>0.99731182795698903</v>
      </c>
      <c r="J33" s="17">
        <v>1</v>
      </c>
      <c r="K33" s="17"/>
      <c r="L33" s="17"/>
      <c r="M33" s="17"/>
      <c r="N33" s="17"/>
      <c r="O33" s="41">
        <f t="shared" si="1"/>
        <v>0.9982747033741195</v>
      </c>
    </row>
    <row r="34" spans="2:15" x14ac:dyDescent="0.35">
      <c r="B34" s="1" t="s">
        <v>72</v>
      </c>
      <c r="C34" s="17">
        <v>0.98521505376344098</v>
      </c>
      <c r="D34" s="17">
        <v>0.95402298850574696</v>
      </c>
      <c r="E34" s="17">
        <v>0.99327052489905798</v>
      </c>
      <c r="F34" s="48">
        <v>0.99861111111111101</v>
      </c>
      <c r="G34" s="17">
        <v>0.99865591397849496</v>
      </c>
      <c r="H34" s="17">
        <v>0.97916666666666696</v>
      </c>
      <c r="I34" s="17">
        <v>0.99865591397849496</v>
      </c>
      <c r="J34" s="46">
        <v>0.96505376344086002</v>
      </c>
      <c r="K34" s="46"/>
      <c r="L34" s="46"/>
      <c r="M34" s="46"/>
      <c r="N34" s="17"/>
      <c r="O34" s="41">
        <f t="shared" si="1"/>
        <v>0.98408149204298423</v>
      </c>
    </row>
    <row r="35" spans="2:15" x14ac:dyDescent="0.35">
      <c r="B35" s="1" t="s">
        <v>73</v>
      </c>
      <c r="C35" s="17">
        <v>0.99865591397849496</v>
      </c>
      <c r="D35" s="17">
        <v>0.47844827586206895</v>
      </c>
      <c r="E35" s="17">
        <v>0.998654104979812</v>
      </c>
      <c r="F35" s="48">
        <v>0.93611111111111101</v>
      </c>
      <c r="G35" s="17">
        <v>0.99865591397849496</v>
      </c>
      <c r="H35" s="17">
        <v>0.99861111111111101</v>
      </c>
      <c r="I35" s="17">
        <v>0.99865591397849496</v>
      </c>
      <c r="J35" s="17">
        <v>1</v>
      </c>
      <c r="K35" s="17"/>
      <c r="L35" s="17"/>
      <c r="M35" s="17"/>
      <c r="N35" s="17"/>
      <c r="O35" s="41">
        <f t="shared" si="1"/>
        <v>0.92597404312494846</v>
      </c>
    </row>
    <row r="36" spans="2:15" x14ac:dyDescent="0.35">
      <c r="B36" s="1" t="s">
        <v>74</v>
      </c>
      <c r="C36" s="17">
        <v>0.98521505376344098</v>
      </c>
      <c r="D36" s="17">
        <v>0.95977011494252906</v>
      </c>
      <c r="E36" s="17">
        <v>0.99327052489905798</v>
      </c>
      <c r="F36" s="48">
        <v>0.99722222222222201</v>
      </c>
      <c r="G36" s="17">
        <v>0.99596774193548399</v>
      </c>
      <c r="H36" s="17">
        <v>0.93611111111111101</v>
      </c>
      <c r="I36" s="17">
        <v>0.99193548387096797</v>
      </c>
      <c r="J36" s="17">
        <v>0.96236559139784905</v>
      </c>
      <c r="K36" s="17"/>
      <c r="L36" s="17"/>
      <c r="M36" s="17"/>
      <c r="N36" s="17"/>
      <c r="O36" s="41">
        <f t="shared" si="1"/>
        <v>0.97773223051783276</v>
      </c>
    </row>
    <row r="37" spans="2:15" x14ac:dyDescent="0.35">
      <c r="B37" s="1" t="s">
        <v>75</v>
      </c>
      <c r="C37" s="17">
        <v>0.89784946236559093</v>
      </c>
      <c r="D37" s="17">
        <v>1</v>
      </c>
      <c r="E37" s="17">
        <v>1</v>
      </c>
      <c r="F37" s="48">
        <v>0.99861111111111101</v>
      </c>
      <c r="G37" s="17">
        <v>0.99327956989247301</v>
      </c>
      <c r="H37" s="17">
        <v>1</v>
      </c>
      <c r="I37" s="17">
        <v>0.24462365591397797</v>
      </c>
      <c r="J37" s="17">
        <v>0.11155913978494601</v>
      </c>
      <c r="K37" s="17"/>
      <c r="L37" s="17"/>
      <c r="M37" s="17"/>
      <c r="N37" s="17"/>
      <c r="O37" s="41">
        <f t="shared" si="1"/>
        <v>0.78074036738351238</v>
      </c>
    </row>
    <row r="38" spans="2:15" x14ac:dyDescent="0.35">
      <c r="B38" s="1" t="s">
        <v>76</v>
      </c>
      <c r="C38" s="17">
        <v>0.99731182795698903</v>
      </c>
      <c r="D38" s="17">
        <v>0.99856321839080497</v>
      </c>
      <c r="E38" s="17">
        <v>1</v>
      </c>
      <c r="F38" s="48">
        <v>0.99861111111111101</v>
      </c>
      <c r="G38" s="17">
        <v>0.99865591397849496</v>
      </c>
      <c r="H38" s="17">
        <v>0.96527777777777801</v>
      </c>
      <c r="I38" s="17">
        <v>0.99865591397849496</v>
      </c>
      <c r="J38" s="17">
        <v>1</v>
      </c>
      <c r="K38" s="17"/>
      <c r="L38" s="17"/>
      <c r="M38" s="17"/>
      <c r="N38" s="17"/>
      <c r="O38" s="41">
        <f t="shared" si="1"/>
        <v>0.99463447039920905</v>
      </c>
    </row>
    <row r="39" spans="2:15" x14ac:dyDescent="0.35">
      <c r="B39" s="1" t="s">
        <v>77</v>
      </c>
      <c r="C39" s="17">
        <v>0.99059139784946193</v>
      </c>
      <c r="D39" s="17">
        <v>0.9568965517241379</v>
      </c>
      <c r="E39" s="17">
        <v>0.95289367429340499</v>
      </c>
      <c r="F39" s="48">
        <v>0.99861111111111101</v>
      </c>
      <c r="G39" s="17">
        <v>0.99865591397849496</v>
      </c>
      <c r="H39" s="17">
        <v>0.99861111111111101</v>
      </c>
      <c r="I39" s="17">
        <v>0.76881720430107503</v>
      </c>
      <c r="J39" s="17">
        <v>0.95430107526881702</v>
      </c>
      <c r="K39" s="17"/>
      <c r="L39" s="17"/>
      <c r="M39" s="17"/>
      <c r="N39" s="17"/>
      <c r="O39" s="41">
        <f t="shared" si="1"/>
        <v>0.95242225495470179</v>
      </c>
    </row>
    <row r="40" spans="2:15" x14ac:dyDescent="0.35">
      <c r="B40" s="1" t="s">
        <v>78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 t="s">
        <v>79</v>
      </c>
      <c r="I40" s="17" t="s">
        <v>79</v>
      </c>
      <c r="J40" s="17" t="s">
        <v>79</v>
      </c>
      <c r="K40" s="46"/>
      <c r="L40" s="46"/>
      <c r="M40" s="46"/>
      <c r="N40" s="46"/>
      <c r="O40" s="41" t="str">
        <f t="shared" si="1"/>
        <v>N/A</v>
      </c>
    </row>
    <row r="41" spans="2:15" x14ac:dyDescent="0.35">
      <c r="B41" s="1" t="s">
        <v>80</v>
      </c>
      <c r="C41" s="17">
        <v>1</v>
      </c>
      <c r="D41" s="17">
        <v>1</v>
      </c>
      <c r="E41" s="17">
        <v>1</v>
      </c>
      <c r="F41" s="48">
        <v>0.99861111111111101</v>
      </c>
      <c r="G41" s="17">
        <v>1</v>
      </c>
      <c r="H41" s="17">
        <v>0.98750000000000004</v>
      </c>
      <c r="I41" s="17">
        <v>1</v>
      </c>
      <c r="J41" s="17">
        <v>1</v>
      </c>
      <c r="K41" s="17"/>
      <c r="L41" s="17"/>
      <c r="M41" s="17"/>
      <c r="N41" s="17"/>
      <c r="O41" s="41">
        <f t="shared" si="1"/>
        <v>0.99826388888888884</v>
      </c>
    </row>
    <row r="42" spans="2:15" x14ac:dyDescent="0.35">
      <c r="B42" s="1" t="s">
        <v>81</v>
      </c>
      <c r="C42" s="17">
        <v>0.99865591397849496</v>
      </c>
      <c r="D42" s="17">
        <v>1</v>
      </c>
      <c r="E42" s="17">
        <v>0.998654104979812</v>
      </c>
      <c r="F42" s="48">
        <v>0.99722222222222201</v>
      </c>
      <c r="G42" s="17">
        <v>0.99731182795698903</v>
      </c>
      <c r="H42" s="17">
        <v>0.99444444444444402</v>
      </c>
      <c r="I42" s="17">
        <v>0.989247311827957</v>
      </c>
      <c r="J42" s="17">
        <v>0.99731182795698903</v>
      </c>
      <c r="K42" s="17"/>
      <c r="L42" s="17"/>
      <c r="M42" s="17"/>
      <c r="N42" s="17"/>
      <c r="O42" s="41">
        <f t="shared" si="1"/>
        <v>0.9966059566708636</v>
      </c>
    </row>
    <row r="43" spans="2:15" x14ac:dyDescent="0.35">
      <c r="B43" s="1" t="s">
        <v>82</v>
      </c>
      <c r="C43" s="17">
        <v>0.99462365591397894</v>
      </c>
      <c r="D43" s="17">
        <v>0.99712643678160906</v>
      </c>
      <c r="E43" s="17">
        <v>1</v>
      </c>
      <c r="F43" s="48">
        <v>0.99722222222222201</v>
      </c>
      <c r="G43" s="17">
        <v>1</v>
      </c>
      <c r="H43" s="17">
        <v>0.99722222222222201</v>
      </c>
      <c r="I43" s="17">
        <v>0.97446236559139809</v>
      </c>
      <c r="J43" s="17">
        <v>0.71370967741935498</v>
      </c>
      <c r="K43" s="17"/>
      <c r="L43" s="17"/>
      <c r="M43" s="17"/>
      <c r="N43" s="17"/>
      <c r="O43" s="41">
        <f t="shared" si="1"/>
        <v>0.95929582251884804</v>
      </c>
    </row>
    <row r="44" spans="2:15" x14ac:dyDescent="0.35">
      <c r="B44" s="1" t="s">
        <v>83</v>
      </c>
      <c r="C44" s="17">
        <v>0.98790322580645196</v>
      </c>
      <c r="D44" s="17">
        <v>0.99568965517241392</v>
      </c>
      <c r="E44" s="17">
        <v>0.998654104979812</v>
      </c>
      <c r="F44" s="48">
        <v>0.99861111111111101</v>
      </c>
      <c r="G44" s="17">
        <v>0.99731182795698903</v>
      </c>
      <c r="H44" s="17">
        <v>0.99722222222222201</v>
      </c>
      <c r="I44" s="17">
        <v>0.94623655913978499</v>
      </c>
      <c r="J44" s="17">
        <v>1</v>
      </c>
      <c r="K44" s="17"/>
      <c r="L44" s="17"/>
      <c r="M44" s="17"/>
      <c r="N44" s="17"/>
      <c r="O44" s="41">
        <f t="shared" si="1"/>
        <v>0.99020358829859811</v>
      </c>
    </row>
    <row r="46" spans="2:15" x14ac:dyDescent="0.35">
      <c r="B46" s="104" t="s">
        <v>63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6"/>
    </row>
    <row r="47" spans="2:15" x14ac:dyDescent="0.35">
      <c r="B47" s="1" t="s">
        <v>45</v>
      </c>
      <c r="C47" s="1" t="s">
        <v>47</v>
      </c>
      <c r="D47" s="1" t="s">
        <v>48</v>
      </c>
      <c r="E47" s="1" t="s">
        <v>49</v>
      </c>
      <c r="F47" s="1" t="s">
        <v>50</v>
      </c>
      <c r="G47" s="1" t="s">
        <v>51</v>
      </c>
      <c r="H47" s="1" t="s">
        <v>52</v>
      </c>
      <c r="I47" s="1" t="s">
        <v>53</v>
      </c>
      <c r="J47" s="1" t="s">
        <v>54</v>
      </c>
      <c r="K47" s="1" t="s">
        <v>55</v>
      </c>
      <c r="L47" s="1" t="s">
        <v>56</v>
      </c>
      <c r="M47" s="1" t="s">
        <v>57</v>
      </c>
      <c r="N47" s="1" t="s">
        <v>58</v>
      </c>
      <c r="O47" s="1" t="s">
        <v>64</v>
      </c>
    </row>
    <row r="48" spans="2:15" x14ac:dyDescent="0.35">
      <c r="B48" s="1" t="s">
        <v>65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/>
      <c r="L48" s="19"/>
      <c r="M48" s="19"/>
      <c r="N48" s="19"/>
      <c r="O48" s="19">
        <f>SUM(C48:N48)</f>
        <v>0</v>
      </c>
    </row>
    <row r="49" spans="2:15" x14ac:dyDescent="0.35">
      <c r="B49" s="1" t="s">
        <v>66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/>
      <c r="L49" s="19"/>
      <c r="M49" s="19"/>
      <c r="N49" s="19"/>
      <c r="O49" s="19">
        <f t="shared" ref="O49:O66" si="2">SUM(C49:N49)</f>
        <v>0</v>
      </c>
    </row>
    <row r="50" spans="2:15" x14ac:dyDescent="0.35">
      <c r="B50" s="1" t="s">
        <v>67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/>
      <c r="L50" s="19"/>
      <c r="M50" s="19"/>
      <c r="N50" s="19"/>
      <c r="O50" s="19">
        <f t="shared" si="2"/>
        <v>0</v>
      </c>
    </row>
    <row r="51" spans="2:15" x14ac:dyDescent="0.35">
      <c r="B51" s="1" t="s">
        <v>192</v>
      </c>
      <c r="C51" s="44" t="s">
        <v>79</v>
      </c>
      <c r="D51" s="44" t="s">
        <v>79</v>
      </c>
      <c r="E51" s="44" t="s">
        <v>79</v>
      </c>
      <c r="F51" s="44" t="s">
        <v>79</v>
      </c>
      <c r="G51" s="19">
        <v>0</v>
      </c>
      <c r="H51" s="19">
        <v>0</v>
      </c>
      <c r="I51" s="19">
        <v>0</v>
      </c>
      <c r="J51" s="19">
        <v>0</v>
      </c>
      <c r="K51" s="19"/>
      <c r="L51" s="19"/>
      <c r="M51" s="19"/>
      <c r="N51" s="19"/>
      <c r="O51" s="19">
        <f t="shared" si="2"/>
        <v>0</v>
      </c>
    </row>
    <row r="52" spans="2:15" x14ac:dyDescent="0.35">
      <c r="B52" s="1" t="s">
        <v>68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44" t="s">
        <v>79</v>
      </c>
      <c r="I52" s="44" t="s">
        <v>79</v>
      </c>
      <c r="J52" s="44" t="s">
        <v>79</v>
      </c>
      <c r="K52" s="19"/>
      <c r="L52" s="19"/>
      <c r="M52" s="19"/>
      <c r="N52" s="19"/>
      <c r="O52" s="19">
        <f t="shared" si="2"/>
        <v>0</v>
      </c>
    </row>
    <row r="53" spans="2:15" x14ac:dyDescent="0.35">
      <c r="B53" s="1" t="s">
        <v>69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/>
      <c r="L53" s="19"/>
      <c r="M53" s="19"/>
      <c r="N53" s="19"/>
      <c r="O53" s="19">
        <f t="shared" si="2"/>
        <v>0</v>
      </c>
    </row>
    <row r="54" spans="2:15" x14ac:dyDescent="0.35">
      <c r="B54" s="1" t="s">
        <v>70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/>
      <c r="L54" s="19"/>
      <c r="M54" s="19"/>
      <c r="N54" s="19"/>
      <c r="O54" s="19">
        <f t="shared" si="2"/>
        <v>0</v>
      </c>
    </row>
    <row r="55" spans="2:15" x14ac:dyDescent="0.35">
      <c r="B55" s="1" t="s">
        <v>71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/>
      <c r="L55" s="19"/>
      <c r="M55" s="19"/>
      <c r="N55" s="19"/>
      <c r="O55" s="19">
        <f t="shared" si="2"/>
        <v>0</v>
      </c>
    </row>
    <row r="56" spans="2:15" x14ac:dyDescent="0.35">
      <c r="B56" s="1" t="s">
        <v>72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/>
      <c r="L56" s="19"/>
      <c r="M56" s="19"/>
      <c r="N56" s="19"/>
      <c r="O56" s="19">
        <f t="shared" si="2"/>
        <v>0</v>
      </c>
    </row>
    <row r="57" spans="2:15" x14ac:dyDescent="0.35">
      <c r="B57" s="1" t="s">
        <v>73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/>
      <c r="L57" s="19"/>
      <c r="M57" s="19"/>
      <c r="N57" s="19"/>
      <c r="O57" s="19">
        <f t="shared" si="2"/>
        <v>0</v>
      </c>
    </row>
    <row r="58" spans="2:15" x14ac:dyDescent="0.35">
      <c r="B58" s="1" t="s">
        <v>74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/>
      <c r="L58" s="19"/>
      <c r="M58" s="19"/>
      <c r="N58" s="19"/>
      <c r="O58" s="19">
        <f t="shared" si="2"/>
        <v>0</v>
      </c>
    </row>
    <row r="59" spans="2:15" x14ac:dyDescent="0.35">
      <c r="B59" s="1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/>
      <c r="L59" s="19"/>
      <c r="M59" s="19"/>
      <c r="N59" s="19"/>
      <c r="O59" s="19">
        <f t="shared" si="2"/>
        <v>0</v>
      </c>
    </row>
    <row r="60" spans="2:15" x14ac:dyDescent="0.35">
      <c r="B60" s="1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/>
      <c r="L60" s="19"/>
      <c r="M60" s="19"/>
      <c r="N60" s="19"/>
      <c r="O60" s="19">
        <f t="shared" si="2"/>
        <v>0</v>
      </c>
    </row>
    <row r="61" spans="2:15" x14ac:dyDescent="0.35">
      <c r="B61" s="1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/>
      <c r="L61" s="19"/>
      <c r="M61" s="19"/>
      <c r="N61" s="19"/>
      <c r="O61" s="19">
        <f t="shared" si="2"/>
        <v>0</v>
      </c>
    </row>
    <row r="62" spans="2:15" x14ac:dyDescent="0.35">
      <c r="B62" s="1" t="s">
        <v>78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9"/>
      <c r="L62" s="19"/>
      <c r="M62" s="19"/>
      <c r="N62" s="19"/>
      <c r="O62" s="19">
        <f t="shared" si="2"/>
        <v>0</v>
      </c>
    </row>
    <row r="63" spans="2:15" x14ac:dyDescent="0.35">
      <c r="B63" s="1" t="s">
        <v>80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/>
      <c r="L63" s="19"/>
      <c r="M63" s="19"/>
      <c r="N63" s="19"/>
      <c r="O63" s="19">
        <f t="shared" si="2"/>
        <v>0</v>
      </c>
    </row>
    <row r="64" spans="2:15" x14ac:dyDescent="0.35">
      <c r="B64" s="1" t="s">
        <v>81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/>
      <c r="L64" s="19"/>
      <c r="M64" s="19"/>
      <c r="N64" s="19"/>
      <c r="O64" s="19">
        <f t="shared" si="2"/>
        <v>0</v>
      </c>
    </row>
    <row r="65" spans="2:15" x14ac:dyDescent="0.35">
      <c r="B65" s="1" t="s">
        <v>82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/>
      <c r="L65" s="19"/>
      <c r="M65" s="19"/>
      <c r="N65" s="19"/>
      <c r="O65" s="19">
        <f t="shared" si="2"/>
        <v>0</v>
      </c>
    </row>
    <row r="66" spans="2:15" x14ac:dyDescent="0.35">
      <c r="B66" s="1" t="s">
        <v>83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/>
      <c r="L66" s="19"/>
      <c r="M66" s="19"/>
      <c r="N66" s="19"/>
      <c r="O66" s="19">
        <f t="shared" si="2"/>
        <v>0</v>
      </c>
    </row>
  </sheetData>
  <mergeCells count="3">
    <mergeCell ref="B2:O2"/>
    <mergeCell ref="B24:O24"/>
    <mergeCell ref="B46:O46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59"/>
  <sheetViews>
    <sheetView zoomScale="70" zoomScaleNormal="70" workbookViewId="0">
      <selection activeCell="K5" sqref="K5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9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176</v>
      </c>
    </row>
    <row r="7" spans="1:17" ht="16.5" x14ac:dyDescent="0.35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22" ca="1">IF(B$3="All",INDIRECT(_xlfn.CONCAT(B$2,"_PM10"),TRUE),B$3)</f>
        <v>BH11</v>
      </c>
      <c r="C9" s="5" t="str">
        <f ca="1">IFERROR(IF(B9="All","-",VLOOKUP($B9,'List of AQMS'!$A$59:$C$77,3,FALSE)),"")</f>
        <v>Brighton - Lewes Road, A270</v>
      </c>
      <c r="D9" s="5" t="str">
        <f ca="1">IFERROR(IF(B9="All","-",VLOOKUP($B9,'List of AQMS'!$B$38:$C$56,2,FALSE)),"")</f>
        <v>Brighton_and_Hove</v>
      </c>
      <c r="E9" s="20" t="str" cm="1">
        <f t="array" aca="1" ref="E9" ca="1">IF($B9="All", IF(ISERROR(AVERAGE(E8:E$9)),"NA",AVERAGE(E8:E$9)),IF(ISERROR(INDEX('PM10'!C$4:C$22,MATCH('Monthly Review PM10'!$B9,'PM10'!$B$4:$B$22,0),0)),"",INDEX('PM10'!C$4:C$22,MATCH('Monthly Review PM10'!$B9,'PM10'!$B$4:$B$22,0),0)))</f>
        <v>N/A</v>
      </c>
      <c r="F9" s="20" t="str" cm="1">
        <f t="array" aca="1" ref="F9" ca="1">IF($B9="All", IF(ISERROR(AVERAGE(F8:F$9)),"NA",AVERAGE(F8:F$9)),IF(ISERROR(INDEX('PM10'!D$4:D$22,MATCH('Monthly Review PM10'!$B9,'PM10'!$B$4:$B$22,0),0)),"",INDEX('PM10'!D$4:D$22,MATCH('Monthly Review PM10'!$B9,'PM10'!$B$4:$B$22,0),0)))</f>
        <v>N/A</v>
      </c>
      <c r="G9" s="20" t="str" cm="1">
        <f t="array" aca="1" ref="G9" ca="1">IF($B9="All", IF(ISERROR(AVERAGE(G8:G$9)),"NA",AVERAGE(G8:G$9)),IF(ISERROR(INDEX('PM10'!E$4:E$22,MATCH('Monthly Review PM10'!$B9,'PM10'!$B$4:$B$22,0),0)),"",INDEX('PM10'!E$4:E$22,MATCH('Monthly Review PM10'!$B9,'PM10'!$B$4:$B$22,0),0)))</f>
        <v>N/A</v>
      </c>
      <c r="H9" s="20" t="str" cm="1">
        <f t="array" aca="1" ref="H9" ca="1">IF($B9="All", IF(ISERROR(AVERAGE(H8:H$9)),"NA",AVERAGE(H8:H$9)),IF(ISERROR(INDEX('PM10'!F$4:F$22,MATCH('Monthly Review PM10'!$B9,'PM10'!$B$4:$B$22,0),0)),"",INDEX('PM10'!F$4:F$22,MATCH('Monthly Review PM10'!$B9,'PM10'!$B$4:$B$22,0),0)))</f>
        <v>N/A</v>
      </c>
      <c r="I9" s="20" cm="1">
        <f t="array" aca="1" ref="I9" ca="1">IF($B9="All", IF(ISERROR(AVERAGE(I8:I$9)),"NA",AVERAGE(I8:I$9)),IF(ISERROR(INDEX('PM10'!G$4:G$22,MATCH('Monthly Review PM10'!$B9,'PM10'!$B$4:$B$22,0),0)),"",INDEX('PM10'!G$4:G$22,MATCH('Monthly Review PM10'!$B9,'PM10'!$B$4:$B$22,0),0)))</f>
        <v>11.351261213592201</v>
      </c>
      <c r="J9" s="20" cm="1">
        <f t="array" aca="1" ref="J9" ca="1">IF($B9="All", IF(ISERROR(AVERAGE(J8:J$9)),"NA",AVERAGE(J8:J$9)),IF(ISERROR(INDEX('PM10'!H$4:H$22,MATCH('Monthly Review PM10'!$B9,'PM10'!$B$4:$B$22,0),0)),"",INDEX('PM10'!H$4:H$22,MATCH('Monthly Review PM10'!$B9,'PM10'!$B$4:$B$22,0),0)))</f>
        <v>14.087712648415</v>
      </c>
      <c r="K9" s="20" cm="1">
        <f t="array" aca="1" ref="K9" ca="1">IF($B9="All", IF(ISERROR(AVERAGE(K8:K$9)),"NA",AVERAGE(K8:K$9)),IF(ISERROR(INDEX('PM10'!I$4:I$22,MATCH('Monthly Review PM10'!$B9,'PM10'!$B$4:$B$22,0),0)),"",INDEX('PM10'!I$4:I$22,MATCH('Monthly Review PM10'!$B9,'PM10'!$B$4:$B$22,0),0)))</f>
        <v>12.487899683853501</v>
      </c>
      <c r="L9" s="20" cm="1">
        <f t="array" aca="1" ref="L9" ca="1">IF($B9="All", IF(ISERROR(AVERAGE(L8:L$9)),"NA",AVERAGE(L8:L$9)),IF(ISERROR(INDEX('PM10'!J$4:J$22,MATCH('Monthly Review PM10'!$B9,'PM10'!$B$4:$B$22,0),0)),"",INDEX('PM10'!J$4:J$22,MATCH('Monthly Review PM10'!$B9,'PM10'!$B$4:$B$22,0),0)))</f>
        <v>15.0632785459534</v>
      </c>
      <c r="M9" s="20"/>
      <c r="N9" s="20"/>
      <c r="O9" s="20"/>
      <c r="P9" s="20"/>
      <c r="Q9" s="35" cm="1">
        <f t="array" aca="1" ref="Q9" ca="1">IF($B9="All", IF(ISERROR(AVERAGE(Q8:Q$9)),"NA",AVERAGE(Q8:Q$9)),IF(ISERROR(INDEX('PM10'!O$4:O$22,MATCH('Monthly Review PM10'!$B9,'PM10'!$B$4:$B$22,0),0)),"",INDEX('PM10'!O$4:O$22,MATCH('Monthly Review PM10'!$B9,'PM10'!$B$4:$B$22,0),0)))</f>
        <v>13.247538022953526</v>
      </c>
    </row>
    <row r="10" spans="1:17" x14ac:dyDescent="0.35">
      <c r="B10" s="5" t="str">
        <f ca="1"/>
        <v>EB1</v>
      </c>
      <c r="C10" s="5" t="str">
        <f ca="1">IFERROR(IF(B10="All","-",VLOOKUP($B10,'List of AQMS'!$A$59:$C$77,3,FALSE)),"")</f>
        <v xml:space="preserve">Eastbourne BC - Devonshire Park </v>
      </c>
      <c r="D10" s="5" t="str">
        <f ca="1">IFERROR(IF(B10="All","-",VLOOKUP($B10,'List of AQMS'!$B$38:$C$56,2,FALSE)),"")</f>
        <v>Eastbourne</v>
      </c>
      <c r="E10" s="20" cm="1">
        <f t="array" aca="1" ref="E10" ca="1">IF($B10="All", IF(ISERROR(AVERAGE(E$9:E9)),"NA",AVERAGE(E$9:E9)),IF(ISERROR(INDEX('PM10'!C$4:C$22,MATCH('Monthly Review PM10'!$B10,'PM10'!$B$4:$B$22,0),0)),"",INDEX('PM10'!C$4:C$22,MATCH('Monthly Review PM10'!$B10,'PM10'!$B$4:$B$22,0),0)))</f>
        <v>18.361390255720099</v>
      </c>
      <c r="F10" s="20" cm="1">
        <f t="array" aca="1" ref="F10" ca="1">IF($B10="All", IF(ISERROR(AVERAGE(F9:F$9)),"NA",AVERAGE(F9:F$9)),IF(ISERROR(INDEX('PM10'!D$4:D$22,MATCH('Monthly Review PM10'!$B10,'PM10'!$B$4:$B$22,0),0)),"",INDEX('PM10'!D$4:D$22,MATCH('Monthly Review PM10'!$B10,'PM10'!$B$4:$B$22,0),0)))</f>
        <v>17.361018094043899</v>
      </c>
      <c r="G10" s="20" cm="1">
        <f t="array" aca="1" ref="G10" ca="1">IF($B10="All", IF(ISERROR(AVERAGE(G9:G$9)),"NA",AVERAGE(G9:G$9)),IF(ISERROR(INDEX('PM10'!E$4:E$22,MATCH('Monthly Review PM10'!$B10,'PM10'!$B$4:$B$22,0),0)),"",INDEX('PM10'!E$4:E$22,MATCH('Monthly Review PM10'!$B10,'PM10'!$B$4:$B$22,0),0)))</f>
        <v>20.185685215633399</v>
      </c>
      <c r="H10" s="20" cm="1">
        <f t="array" aca="1" ref="H10" ca="1">IF($B10="All", IF(ISERROR(AVERAGE(H9:H$9)),"NA",AVERAGE(H9:H$9)),IF(ISERROR(INDEX('PM10'!F$4:F$22,MATCH('Monthly Review PM10'!$B10,'PM10'!$B$4:$B$22,0),0)),"",INDEX('PM10'!F$4:F$22,MATCH('Monthly Review PM10'!$B10,'PM10'!$B$4:$B$22,0),0)))</f>
        <v>16.163668475894202</v>
      </c>
      <c r="I10" s="20" cm="1">
        <f t="array" aca="1" ref="I10" ca="1">IF($B10="All", IF(ISERROR(AVERAGE(I9:I$9)),"NA",AVERAGE(I9:I$9)),IF(ISERROR(INDEX('PM10'!G$4:G$22,MATCH('Monthly Review PM10'!$B10,'PM10'!$B$4:$B$22,0),0)),"",INDEX('PM10'!G$4:G$22,MATCH('Monthly Review PM10'!$B10,'PM10'!$B$4:$B$22,0),0)))</f>
        <v>17.874397620967699</v>
      </c>
      <c r="J10" s="20" cm="1">
        <f t="array" aca="1" ref="J10" ca="1">IF($B10="All", IF(ISERROR(AVERAGE(J9:J$9)),"NA",AVERAGE(J9:J$9)),IF(ISERROR(INDEX('PM10'!H$4:H$22,MATCH('Monthly Review PM10'!$B10,'PM10'!$B$4:$B$22,0),0)),"",INDEX('PM10'!H$4:H$22,MATCH('Monthly Review PM10'!$B10,'PM10'!$B$4:$B$22,0),0)))</f>
        <v>14.0765537202797</v>
      </c>
      <c r="K10" s="20" cm="1">
        <f t="array" aca="1" ref="K10" ca="1">IF($B10="All", IF(ISERROR(AVERAGE(K9:K$9)),"NA",AVERAGE(K9:K$9)),IF(ISERROR(INDEX('PM10'!I$4:I$22,MATCH('Monthly Review PM10'!$B10,'PM10'!$B$4:$B$22,0),0)),"",INDEX('PM10'!I$4:I$22,MATCH('Monthly Review PM10'!$B10,'PM10'!$B$4:$B$22,0),0)))</f>
        <v>10.978652387096799</v>
      </c>
      <c r="L10" s="20" cm="1">
        <f t="array" aca="1" ref="L10" ca="1">IF($B10="All", IF(ISERROR(AVERAGE(L9:L$9)),"NA",AVERAGE(L9:L$9)),IF(ISERROR(INDEX('PM10'!J$4:J$22,MATCH('Monthly Review PM10'!$B10,'PM10'!$B$4:$B$22,0),0)),"",INDEX('PM10'!J$4:J$22,MATCH('Monthly Review PM10'!$B10,'PM10'!$B$4:$B$22,0),0)))</f>
        <v>13.164253349359001</v>
      </c>
      <c r="M10" s="20"/>
      <c r="N10" s="20"/>
      <c r="O10" s="20"/>
      <c r="P10" s="20"/>
      <c r="Q10" s="35" cm="1">
        <f t="array" aca="1" ref="Q10" ca="1">IF($B10="All", IF(ISERROR(AVERAGE(Q9:Q$9)),"NA",AVERAGE(Q9:Q$9)),IF(ISERROR(INDEX('PM10'!O$4:O$22,MATCH('Monthly Review PM10'!$B10,'PM10'!$B$4:$B$22,0),0)),"",INDEX('PM10'!O$4:O$22,MATCH('Monthly Review PM10'!$B10,'PM10'!$B$4:$B$22,0),0)))</f>
        <v>16.020702389874351</v>
      </c>
    </row>
    <row r="11" spans="1:17" x14ac:dyDescent="0.35">
      <c r="B11" s="5" t="str">
        <f ca="1"/>
        <v>EB3</v>
      </c>
      <c r="C11" s="5" t="str">
        <f ca="1">IFERROR(IF(B11="All","-",VLOOKUP($B11,'List of AQMS'!$A$59:$C$77,3,FALSE)),"")</f>
        <v xml:space="preserve">AURN - Holly Place </v>
      </c>
      <c r="D11" s="5" t="str">
        <f ca="1">IFERROR(IF(B11="All","-",VLOOKUP($B11,'List of AQMS'!$B$38:$C$56,2,FALSE)),"")</f>
        <v>Eastbourne</v>
      </c>
      <c r="E11" s="20" cm="1">
        <f t="array" aca="1" ref="E11" ca="1">IF($B11="All", IF(ISERROR(AVERAGE(E$9:E10)),"NA",AVERAGE(E$9:E10)),IF(ISERROR(INDEX('PM10'!C$4:C$22,MATCH('Monthly Review PM10'!$B11,'PM10'!$B$4:$B$22,0),0)),"",INDEX('PM10'!C$4:C$22,MATCH('Monthly Review PM10'!$B11,'PM10'!$B$4:$B$22,0),0)))</f>
        <v>13.5493934778226</v>
      </c>
      <c r="F11" s="20" cm="1">
        <f t="array" aca="1" ref="F11" ca="1">IF($B11="All", IF(ISERROR(AVERAGE(F$9:F10)),"NA",AVERAGE(F$9:F10)),IF(ISERROR(INDEX('PM10'!D$4:D$22,MATCH('Monthly Review PM10'!$B11,'PM10'!$B$4:$B$22,0),0)),"",INDEX('PM10'!D$4:D$22,MATCH('Monthly Review PM10'!$B11,'PM10'!$B$4:$B$22,0),0)))</f>
        <v>11.1640564769452</v>
      </c>
      <c r="G11" s="20" cm="1">
        <f t="array" aca="1" ref="G11" ca="1">IF($B11="All", IF(ISERROR(AVERAGE(G$9:G10)),"NA",AVERAGE(G$9:G10)),IF(ISERROR(INDEX('PM10'!E$4:E$22,MATCH('Monthly Review PM10'!$B11,'PM10'!$B$4:$B$22,0),0)),"",INDEX('PM10'!E$4:E$22,MATCH('Monthly Review PM10'!$B11,'PM10'!$B$4:$B$22,0),0)))</f>
        <v>11.906911927994599</v>
      </c>
      <c r="H11" s="20" cm="1">
        <f t="array" aca="1" ref="H11" ca="1">IF($B11="All", IF(ISERROR(AVERAGE(H$9:H10)),"NA",AVERAGE(H$9:H10)),IF(ISERROR(INDEX('PM10'!F$4:F$22,MATCH('Monthly Review PM10'!$B11,'PM10'!$B$4:$B$22,0),0)),"",INDEX('PM10'!F$4:F$22,MATCH('Monthly Review PM10'!$B11,'PM10'!$B$4:$B$22,0),0)))</f>
        <v>9.0522332534722203</v>
      </c>
      <c r="I11" s="20" cm="1">
        <f t="array" aca="1" ref="I11" ca="1">IF($B11="All", IF(ISERROR(AVERAGE(I$9:I10)),"NA",AVERAGE(I$9:I10)),IF(ISERROR(INDEX('PM10'!G$4:G$22,MATCH('Monthly Review PM10'!$B11,'PM10'!$B$4:$B$22,0),0)),"",INDEX('PM10'!G$4:G$22,MATCH('Monthly Review PM10'!$B11,'PM10'!$B$4:$B$22,0),0)))</f>
        <v>12.191029788021501</v>
      </c>
      <c r="J11" s="20" cm="1">
        <f t="array" aca="1" ref="J11" ca="1">IF($B11="All", IF(ISERROR(AVERAGE(J$9:J10)),"NA",AVERAGE(J$9:J10)),IF(ISERROR(INDEX('PM10'!H$4:H$22,MATCH('Monthly Review PM10'!$B11,'PM10'!$B$4:$B$22,0),0)),"",INDEX('PM10'!H$4:H$22,MATCH('Monthly Review PM10'!$B11,'PM10'!$B$4:$B$22,0),0)))</f>
        <v>10.0490915173611</v>
      </c>
      <c r="K11" s="20" cm="1">
        <f t="array" aca="1" ref="K11" ca="1">IF($B11="All", IF(ISERROR(AVERAGE(K$9:K10)),"NA",AVERAGE(K$9:K10)),IF(ISERROR(INDEX('PM10'!I$4:I$22,MATCH('Monthly Review PM10'!$B11,'PM10'!$B$4:$B$22,0),0)),"",INDEX('PM10'!I$4:I$22,MATCH('Monthly Review PM10'!$B11,'PM10'!$B$4:$B$22,0),0)))</f>
        <v>8.9931460416666695</v>
      </c>
      <c r="L11" s="20" cm="1">
        <f t="array" aca="1" ref="L11" ca="1">IF($B11="All", IF(ISERROR(AVERAGE(L$9:L10)),"NA",AVERAGE(L$9:L10)),IF(ISERROR(INDEX('PM10'!J$4:J$22,MATCH('Monthly Review PM10'!$B11,'PM10'!$B$4:$B$22,0),0)),"",INDEX('PM10'!J$4:J$22,MATCH('Monthly Review PM10'!$B11,'PM10'!$B$4:$B$22,0),0)))</f>
        <v>10.3443938163408</v>
      </c>
      <c r="M11" s="20"/>
      <c r="N11" s="20"/>
      <c r="O11" s="20"/>
      <c r="P11" s="20"/>
      <c r="Q11" s="35" cm="1">
        <f t="array" aca="1" ref="Q11" ca="1">IF($B11="All", IF(ISERROR(AVERAGE(Q$9:Q10)),"NA",AVERAGE(Q$9:Q10)),IF(ISERROR(INDEX('PM10'!O$4:O$22,MATCH('Monthly Review PM10'!$B11,'PM10'!$B$4:$B$22,0),0)),"",INDEX('PM10'!O$4:O$22,MATCH('Monthly Review PM10'!$B11,'PM10'!$B$4:$B$22,0),0)))</f>
        <v>10.906282037453087</v>
      </c>
    </row>
    <row r="12" spans="1:17" x14ac:dyDescent="0.35">
      <c r="B12" s="5" t="str">
        <f ca="1"/>
        <v>LL1</v>
      </c>
      <c r="C12" s="5" t="str">
        <f ca="1">IFERROR(IF(B12="All","-",VLOOKUP($B12,'List of AQMS'!$A$59:$C$77,3,FALSE)),"")</f>
        <v xml:space="preserve">AURN - Lullington Heath </v>
      </c>
      <c r="D12" s="5" t="str">
        <f ca="1">IFERROR(IF(B12="All","-",VLOOKUP($B12,'List of AQMS'!$B$38:$C$56,2,FALSE)),"")</f>
        <v>Wealden</v>
      </c>
      <c r="E12" s="20" cm="1">
        <f t="array" aca="1" ref="E12" ca="1">IF($B12="All", IF(ISERROR(AVERAGE(E$9:E11)),"NA",AVERAGE(E$9:E11)),IF(ISERROR(INDEX('PM10'!C$4:C$22,MATCH('Monthly Review PM10'!$B12,'PM10'!$B$4:$B$22,0),0)),"",INDEX('PM10'!C$4:C$22,MATCH('Monthly Review PM10'!$B12,'PM10'!$B$4:$B$22,0),0)))</f>
        <v>12.625484988677499</v>
      </c>
      <c r="F12" s="20" cm="1">
        <f t="array" aca="1" ref="F12" ca="1">IF($B12="All", IF(ISERROR(AVERAGE(F$9:F11)),"NA",AVERAGE(F$9:F11)),IF(ISERROR(INDEX('PM10'!D$4:D$22,MATCH('Monthly Review PM10'!$B12,'PM10'!$B$4:$B$22,0),0)),"",INDEX('PM10'!D$4:D$22,MATCH('Monthly Review PM10'!$B12,'PM10'!$B$4:$B$22,0),0)))</f>
        <v>10.985119563612299</v>
      </c>
      <c r="G12" s="20" cm="1">
        <f t="array" aca="1" ref="G12" ca="1">IF($B12="All", IF(ISERROR(AVERAGE(G$9:G11)),"NA",AVERAGE(G$9:G11)),IF(ISERROR(INDEX('PM10'!E$4:E$22,MATCH('Monthly Review PM10'!$B12,'PM10'!$B$4:$B$22,0),0)),"",INDEX('PM10'!E$4:E$22,MATCH('Monthly Review PM10'!$B12,'PM10'!$B$4:$B$22,0),0)))</f>
        <v>11.238961281965</v>
      </c>
      <c r="H12" s="20" cm="1">
        <f t="array" aca="1" ref="H12" ca="1">IF($B12="All", IF(ISERROR(AVERAGE(H$9:H11)),"NA",AVERAGE(H$9:H11)),IF(ISERROR(INDEX('PM10'!F$4:F$22,MATCH('Monthly Review PM10'!$B12,'PM10'!$B$4:$B$22,0),0)),"",INDEX('PM10'!F$4:F$22,MATCH('Monthly Review PM10'!$B12,'PM10'!$B$4:$B$22,0),0)))</f>
        <v>9.0020038351877592</v>
      </c>
      <c r="I12" s="20" cm="1">
        <f t="array" aca="1" ref="I12" ca="1">IF($B12="All", IF(ISERROR(AVERAGE(I$9:I11)),"NA",AVERAGE(I$9:I11)),IF(ISERROR(INDEX('PM10'!G$4:G$22,MATCH('Monthly Review PM10'!$B12,'PM10'!$B$4:$B$22,0),0)),"",INDEX('PM10'!G$4:G$22,MATCH('Monthly Review PM10'!$B12,'PM10'!$B$4:$B$22,0),0)))</f>
        <v>10.998582152310499</v>
      </c>
      <c r="J12" s="20" cm="1">
        <f t="array" aca="1" ref="J12" ca="1">IF($B12="All", IF(ISERROR(AVERAGE(J$9:J11)),"NA",AVERAGE(J$9:J11)),IF(ISERROR(INDEX('PM10'!H$4:H$22,MATCH('Monthly Review PM10'!$B12,'PM10'!$B$4:$B$22,0),0)),"",INDEX('PM10'!H$4:H$22,MATCH('Monthly Review PM10'!$B12,'PM10'!$B$4:$B$22,0),0)))</f>
        <v>9.3351476866017595</v>
      </c>
      <c r="K12" s="20" cm="1">
        <f t="array" aca="1" ref="K12" ca="1">IF($B12="All", IF(ISERROR(AVERAGE(K$9:K11)),"NA",AVERAGE(K$9:K11)),IF(ISERROR(INDEX('PM10'!I$4:I$22,MATCH('Monthly Review PM10'!$B12,'PM10'!$B$4:$B$22,0),0)),"",INDEX('PM10'!I$4:I$22,MATCH('Monthly Review PM10'!$B12,'PM10'!$B$4:$B$22,0),0)))</f>
        <v>8.5743016377716099</v>
      </c>
      <c r="L12" s="20" cm="1">
        <f t="array" aca="1" ref="L12" ca="1">IF($B12="All", IF(ISERROR(AVERAGE(L$9:L11)),"NA",AVERAGE(L$9:L11)),IF(ISERROR(INDEX('PM10'!J$4:J$22,MATCH('Monthly Review PM10'!$B12,'PM10'!$B$4:$B$22,0),0)),"",INDEX('PM10'!J$4:J$22,MATCH('Monthly Review PM10'!$B12,'PM10'!$B$4:$B$22,0),0)))</f>
        <v>10.4121555589431</v>
      </c>
      <c r="M12" s="20"/>
      <c r="N12" s="20"/>
      <c r="O12" s="20"/>
      <c r="P12" s="20"/>
      <c r="Q12" s="35" cm="1">
        <f t="array" aca="1" ref="Q12" ca="1">IF($B12="All", IF(ISERROR(AVERAGE(Q$9:Q11)),"NA",AVERAGE(Q$9:Q11)),IF(ISERROR(INDEX('PM10'!O$4:O$22,MATCH('Monthly Review PM10'!$B12,'PM10'!$B$4:$B$22,0),0)),"",INDEX('PM10'!O$4:O$22,MATCH('Monthly Review PM10'!$B12,'PM10'!$B$4:$B$22,0),0)))</f>
        <v>10.396469588133691</v>
      </c>
    </row>
    <row r="13" spans="1:17" x14ac:dyDescent="0.35">
      <c r="B13" s="5" t="str">
        <f ca="1"/>
        <v>HT1</v>
      </c>
      <c r="C13" s="5" t="str">
        <f ca="1">IFERROR(IF(B13="All","-",VLOOKUP($B13,'List of AQMS'!$A$59:$C$77,3,FALSE)),"")</f>
        <v xml:space="preserve">Hastings BC - Bexhill Rd, Bulverhythe </v>
      </c>
      <c r="D13" s="5" t="str">
        <f ca="1">IFERROR(IF(B13="All","-",VLOOKUP($B13,'List of AQMS'!$B$38:$C$56,2,FALSE)),"")</f>
        <v>Hastings</v>
      </c>
      <c r="E13" s="20" cm="1">
        <f t="array" aca="1" ref="E13" ca="1">IF($B13="All", IF(ISERROR(AVERAGE(E$9:E12)),"NA",AVERAGE(E$9:E12)),IF(ISERROR(INDEX('PM10'!C$4:C$22,MATCH('Monthly Review PM10'!$B13,'PM10'!$B$4:$B$22,0),0)),"",INDEX('PM10'!C$4:C$22,MATCH('Monthly Review PM10'!$B13,'PM10'!$B$4:$B$22,0),0)))</f>
        <v>21.2250654036987</v>
      </c>
      <c r="F13" s="20" cm="1">
        <f t="array" aca="1" ref="F13" ca="1">IF($B13="All", IF(ISERROR(AVERAGE(F$9:F12)),"NA",AVERAGE(F$9:F12)),IF(ISERROR(INDEX('PM10'!D$4:D$22,MATCH('Monthly Review PM10'!$B13,'PM10'!$B$4:$B$22,0),0)),"",INDEX('PM10'!D$4:D$22,MATCH('Monthly Review PM10'!$B13,'PM10'!$B$4:$B$22,0),0)))</f>
        <v>20.5342234848485</v>
      </c>
      <c r="G13" s="20" cm="1">
        <f t="array" aca="1" ref="G13" ca="1">IF($B13="All", IF(ISERROR(AVERAGE(G$9:G12)),"NA",AVERAGE(G$9:G12)),IF(ISERROR(INDEX('PM10'!E$4:E$22,MATCH('Monthly Review PM10'!$B13,'PM10'!$B$4:$B$22,0),0)),"",INDEX('PM10'!E$4:E$22,MATCH('Monthly Review PM10'!$B13,'PM10'!$B$4:$B$22,0),0)))</f>
        <v>23.5666117092867</v>
      </c>
      <c r="H13" s="20" cm="1">
        <f t="array" aca="1" ref="H13" ca="1">IF($B13="All", IF(ISERROR(AVERAGE(H$9:H12)),"NA",AVERAGE(H$9:H12)),IF(ISERROR(INDEX('PM10'!F$4:F$22,MATCH('Monthly Review PM10'!$B13,'PM10'!$B$4:$B$22,0),0)),"",INDEX('PM10'!F$4:F$22,MATCH('Monthly Review PM10'!$B13,'PM10'!$B$4:$B$22,0),0)))</f>
        <v>18.461101439182901</v>
      </c>
      <c r="I13" s="20" cm="1">
        <f t="array" aca="1" ref="I13" ca="1">IF($B13="All", IF(ISERROR(AVERAGE(I$9:I12)),"NA",AVERAGE(I$9:I12)),IF(ISERROR(INDEX('PM10'!G$4:G$22,MATCH('Monthly Review PM10'!$B13,'PM10'!$B$4:$B$22,0),0)),"",INDEX('PM10'!G$4:G$22,MATCH('Monthly Review PM10'!$B13,'PM10'!$B$4:$B$22,0),0)))</f>
        <v>17.109366260712701</v>
      </c>
      <c r="J13" s="20" cm="1">
        <f t="array" aca="1" ref="J13" ca="1">IF($B13="All", IF(ISERROR(AVERAGE(J$9:J12)),"NA",AVERAGE(J$9:J12)),IF(ISERROR(INDEX('PM10'!H$4:H$22,MATCH('Monthly Review PM10'!$B13,'PM10'!$B$4:$B$22,0),0)),"",INDEX('PM10'!H$4:H$22,MATCH('Monthly Review PM10'!$B13,'PM10'!$B$4:$B$22,0),0)))</f>
        <v>20.103015151515201</v>
      </c>
      <c r="K13" s="20" cm="1">
        <f t="array" aca="1" ref="K13" ca="1">IF($B13="All", IF(ISERROR(AVERAGE(K$9:K12)),"NA",AVERAGE(K$9:K12)),IF(ISERROR(INDEX('PM10'!I$4:I$22,MATCH('Monthly Review PM10'!$B13,'PM10'!$B$4:$B$22,0),0)),"",INDEX('PM10'!I$4:I$22,MATCH('Monthly Review PM10'!$B13,'PM10'!$B$4:$B$22,0),0)))</f>
        <v>18.866017025089601</v>
      </c>
      <c r="L13" s="20" cm="1">
        <f t="array" aca="1" ref="L13" ca="1">IF($B13="All", IF(ISERROR(AVERAGE(L$9:L12)),"NA",AVERAGE(L$9:L12)),IF(ISERROR(INDEX('PM10'!J$4:J$22,MATCH('Monthly Review PM10'!$B13,'PM10'!$B$4:$B$22,0),0)),"",INDEX('PM10'!J$4:J$22,MATCH('Monthly Review PM10'!$B13,'PM10'!$B$4:$B$22,0),0)))</f>
        <v>21.881448630137001</v>
      </c>
      <c r="M13" s="20"/>
      <c r="N13" s="20"/>
      <c r="O13" s="20"/>
      <c r="P13" s="20"/>
      <c r="Q13" s="35" cm="1">
        <f t="array" aca="1" ref="Q13" ca="1">IF($B13="All", IF(ISERROR(AVERAGE(Q$9:Q12)),"NA",AVERAGE(Q$9:Q12)),IF(ISERROR(INDEX('PM10'!O$4:O$22,MATCH('Monthly Review PM10'!$B13,'PM10'!$B$4:$B$22,0),0)),"",INDEX('PM10'!O$4:O$22,MATCH('Monthly Review PM10'!$B13,'PM10'!$B$4:$B$22,0),0)))</f>
        <v>20.218356138058915</v>
      </c>
    </row>
    <row r="14" spans="1:17" x14ac:dyDescent="0.35">
      <c r="B14" s="5" t="str">
        <f ca="1"/>
        <v>RY2</v>
      </c>
      <c r="C14" s="5" t="str">
        <f ca="1">IFERROR(IF(B14="All","-",VLOOKUP($B14,'List of AQMS'!$A$59:$C$77,3,FALSE)),"")</f>
        <v xml:space="preserve">Rother DC -  De La Warr Road </v>
      </c>
      <c r="D14" s="5" t="str">
        <f ca="1">IFERROR(IF(B14="All","-",VLOOKUP($B14,'List of AQMS'!$B$38:$C$56,2,FALSE)),"")</f>
        <v>Rother</v>
      </c>
      <c r="E14" s="20" cm="1">
        <f t="array" aca="1" ref="E14" ca="1">IF($B14="All", IF(ISERROR(AVERAGE(E$9:E13)),"NA",AVERAGE(E$9:E13)),IF(ISERROR(INDEX('PM10'!C$4:C$22,MATCH('Monthly Review PM10'!$B14,'PM10'!$B$4:$B$22,0),0)),"",INDEX('PM10'!C$4:C$22,MATCH('Monthly Review PM10'!$B14,'PM10'!$B$4:$B$22,0),0)))</f>
        <v>19.613262766990299</v>
      </c>
      <c r="F14" s="20" cm="1">
        <f t="array" aca="1" ref="F14" ca="1">IF($B14="All", IF(ISERROR(AVERAGE(F$9:F13)),"NA",AVERAGE(F$9:F13)),IF(ISERROR(INDEX('PM10'!D$4:D$22,MATCH('Monthly Review PM10'!$B14,'PM10'!$B$4:$B$22,0),0)),"",INDEX('PM10'!D$4:D$22,MATCH('Monthly Review PM10'!$B14,'PM10'!$B$4:$B$22,0),0)))</f>
        <v>16.361325749271099</v>
      </c>
      <c r="G14" s="20" cm="1">
        <f t="array" aca="1" ref="G14" ca="1">IF($B14="All", IF(ISERROR(AVERAGE(G$9:G13)),"NA",AVERAGE(G$9:G13)),IF(ISERROR(INDEX('PM10'!E$4:E$22,MATCH('Monthly Review PM10'!$B14,'PM10'!$B$4:$B$22,0),0)),"",INDEX('PM10'!E$4:E$22,MATCH('Monthly Review PM10'!$B14,'PM10'!$B$4:$B$22,0),0)))</f>
        <v>16.786731347297302</v>
      </c>
      <c r="H14" s="20" cm="1">
        <f t="array" aca="1" ref="H14" ca="1">IF($B14="All", IF(ISERROR(AVERAGE(H$9:H13)),"NA",AVERAGE(H$9:H13)),IF(ISERROR(INDEX('PM10'!F$4:F$22,MATCH('Monthly Review PM10'!$B14,'PM10'!$B$4:$B$22,0),0)),"",INDEX('PM10'!F$4:F$22,MATCH('Monthly Review PM10'!$B14,'PM10'!$B$4:$B$22,0),0)))</f>
        <v>14.330179027816399</v>
      </c>
      <c r="I14" s="20" cm="1">
        <f t="array" aca="1" ref="I14" ca="1">IF($B14="All", IF(ISERROR(AVERAGE(I$9:I13)),"NA",AVERAGE(I$9:I13)),IF(ISERROR(INDEX('PM10'!G$4:G$22,MATCH('Monthly Review PM10'!$B14,'PM10'!$B$4:$B$22,0),0)),"",INDEX('PM10'!G$4:G$22,MATCH('Monthly Review PM10'!$B14,'PM10'!$B$4:$B$22,0),0)))</f>
        <v>16.4879040216981</v>
      </c>
      <c r="J14" s="20" cm="1">
        <f t="array" aca="1" ref="J14" ca="1">IF($B14="All", IF(ISERROR(AVERAGE(J$9:J13)),"NA",AVERAGE(J$9:J13)),IF(ISERROR(INDEX('PM10'!H$4:H$22,MATCH('Monthly Review PM10'!$B14,'PM10'!$B$4:$B$22,0),0)),"",INDEX('PM10'!H$4:H$22,MATCH('Monthly Review PM10'!$B14,'PM10'!$B$4:$B$22,0),0)))</f>
        <v>13.9329932</v>
      </c>
      <c r="K14" s="20" cm="1">
        <f t="array" aca="1" ref="K14" ca="1">IF($B14="All", IF(ISERROR(AVERAGE(K$9:K13)),"NA",AVERAGE(K$9:K13)),IF(ISERROR(INDEX('PM10'!I$4:I$22,MATCH('Monthly Review PM10'!$B14,'PM10'!$B$4:$B$22,0),0)),"",INDEX('PM10'!I$4:I$22,MATCH('Monthly Review PM10'!$B14,'PM10'!$B$4:$B$22,0),0)))</f>
        <v>12.0446532058111</v>
      </c>
      <c r="L14" s="20" cm="1">
        <f t="array" aca="1" ref="L14" ca="1">IF($B14="All", IF(ISERROR(AVERAGE(L$9:L13)),"NA",AVERAGE(L$9:L13)),IF(ISERROR(INDEX('PM10'!J$4:J$22,MATCH('Monthly Review PM10'!$B14,'PM10'!$B$4:$B$22,0),0)),"",INDEX('PM10'!J$4:J$22,MATCH('Monthly Review PM10'!$B14,'PM10'!$B$4:$B$22,0),0)))</f>
        <v>14.726361166355099</v>
      </c>
      <c r="M14" s="20"/>
      <c r="N14" s="20"/>
      <c r="O14" s="20"/>
      <c r="P14" s="20"/>
      <c r="Q14" s="35" cm="1">
        <f t="array" aca="1" ref="Q14" ca="1">IF($B14="All", IF(ISERROR(AVERAGE(Q$9:Q13)),"NA",AVERAGE(Q$9:Q13)),IF(ISERROR(INDEX('PM10'!O$4:O$22,MATCH('Monthly Review PM10'!$B14,'PM10'!$B$4:$B$22,0),0)),"",INDEX('PM10'!O$4:O$22,MATCH('Monthly Review PM10'!$B14,'PM10'!$B$4:$B$22,0),0)))</f>
        <v>15.535426310654925</v>
      </c>
    </row>
    <row r="15" spans="1:17" x14ac:dyDescent="0.35">
      <c r="B15" s="5" t="str">
        <f ca="1"/>
        <v>CI1</v>
      </c>
      <c r="C15" s="5" t="str">
        <f ca="1">IFERROR(IF(B15="All","-",VLOOKUP($B15,'List of AQMS'!$A$59:$C$77,3,FALSE)),"")</f>
        <v xml:space="preserve">Chichester DC -A27 Chichester Bypass </v>
      </c>
      <c r="D15" s="5" t="str">
        <f ca="1">IFERROR(IF(B15="All","-",VLOOKUP($B15,'List of AQMS'!$B$38:$C$56,2,FALSE)),"")</f>
        <v>Chichester</v>
      </c>
      <c r="E15" s="20" cm="1">
        <f t="array" aca="1" ref="E15" ca="1">IF($B15="All", IF(ISERROR(AVERAGE(E$9:E14)),"NA",AVERAGE(E$9:E14)),IF(ISERROR(INDEX('PM10'!C$4:C$22,MATCH('Monthly Review PM10'!$B15,'PM10'!$B$4:$B$22,0),0)),"",INDEX('PM10'!C$4:C$22,MATCH('Monthly Review PM10'!$B15,'PM10'!$B$4:$B$22,0),0)))</f>
        <v>21.098310994413342</v>
      </c>
      <c r="F15" s="20" cm="1">
        <f t="array" aca="1" ref="F15" ca="1">IF($B15="All", IF(ISERROR(AVERAGE(F$9:F14)),"NA",AVERAGE(F$9:F14)),IF(ISERROR(INDEX('PM10'!D$4:D$22,MATCH('Monthly Review PM10'!$B15,'PM10'!$B$4:$B$22,0),0)),"",INDEX('PM10'!D$4:D$22,MATCH('Monthly Review PM10'!$B15,'PM10'!$B$4:$B$22,0),0)))</f>
        <v>15.348947892332706</v>
      </c>
      <c r="G15" s="20" cm="1">
        <f t="array" aca="1" ref="G15" ca="1">IF($B15="All", IF(ISERROR(AVERAGE(G$9:G14)),"NA",AVERAGE(G$9:G14)),IF(ISERROR(INDEX('PM10'!E$4:E$22,MATCH('Monthly Review PM10'!$B15,'PM10'!$B$4:$B$22,0),0)),"",INDEX('PM10'!E$4:E$22,MATCH('Monthly Review PM10'!$B15,'PM10'!$B$4:$B$22,0),0)))</f>
        <v>17.780041006729466</v>
      </c>
      <c r="H15" s="20" cm="1">
        <f t="array" aca="1" ref="H15" ca="1">IF($B15="All", IF(ISERROR(AVERAGE(H$9:H14)),"NA",AVERAGE(H$9:H14)),IF(ISERROR(INDEX('PM10'!F$4:F$22,MATCH('Monthly Review PM10'!$B15,'PM10'!$B$4:$B$22,0),0)),"",INDEX('PM10'!F$4:F$22,MATCH('Monthly Review PM10'!$B15,'PM10'!$B$4:$B$22,0),0)))</f>
        <v>13.100692039051587</v>
      </c>
      <c r="I15" s="20" cm="1">
        <f t="array" aca="1" ref="I15" ca="1">IF($B15="All", IF(ISERROR(AVERAGE(I$9:I14)),"NA",AVERAGE(I$9:I14)),IF(ISERROR(INDEX('PM10'!G$4:G$22,MATCH('Monthly Review PM10'!$B15,'PM10'!$B$4:$B$22,0),0)),"",INDEX('PM10'!G$4:G$22,MATCH('Monthly Review PM10'!$B15,'PM10'!$B$4:$B$22,0),0)))</f>
        <v>16.031835659321999</v>
      </c>
      <c r="J15" s="20" cm="1">
        <f t="array" aca="1" ref="J15" ca="1">IF($B15="All", IF(ISERROR(AVERAGE(J$9:J14)),"NA",AVERAGE(J$9:J14)),IF(ISERROR(INDEX('PM10'!H$4:H$22,MATCH('Monthly Review PM10'!$B15,'PM10'!$B$4:$B$22,0),0)),"",INDEX('PM10'!H$4:H$22,MATCH('Monthly Review PM10'!$B15,'PM10'!$B$4:$B$22,0),0)))</f>
        <v>13.0737883857939</v>
      </c>
      <c r="K15" s="20" cm="1">
        <f t="array" aca="1" ref="K15" ca="1">IF($B15="All", IF(ISERROR(AVERAGE(K$9:K14)),"NA",AVERAGE(K$9:K14)),IF(ISERROR(INDEX('PM10'!I$4:I$22,MATCH('Monthly Review PM10'!$B15,'PM10'!$B$4:$B$22,0),0)),"",INDEX('PM10'!I$4:I$22,MATCH('Monthly Review PM10'!$B15,'PM10'!$B$4:$B$22,0),0)))</f>
        <v>12.966429296496001</v>
      </c>
      <c r="L15" s="20" cm="1">
        <f t="array" aca="1" ref="L15" ca="1">IF($B15="All", IF(ISERROR(AVERAGE(L$9:L14)),"NA",AVERAGE(L$9:L14)),IF(ISERROR(INDEX('PM10'!J$4:J$22,MATCH('Monthly Review PM10'!$B15,'PM10'!$B$4:$B$22,0),0)),"",INDEX('PM10'!J$4:J$22,MATCH('Monthly Review PM10'!$B15,'PM10'!$B$4:$B$22,0),0)))</f>
        <v>14.877665296496</v>
      </c>
      <c r="M15" s="20"/>
      <c r="N15" s="20"/>
      <c r="O15" s="20"/>
      <c r="P15" s="20"/>
      <c r="Q15" s="35" cm="1">
        <f t="array" aca="1" ref="Q15" ca="1">IF($B15="All", IF(ISERROR(AVERAGE(Q$9:Q14)),"NA",AVERAGE(Q$9:Q14)),IF(ISERROR(INDEX('PM10'!O$4:O$22,MATCH('Monthly Review PM10'!$B15,'PM10'!$B$4:$B$22,0),0)),"",INDEX('PM10'!O$4:O$22,MATCH('Monthly Review PM10'!$B15,'PM10'!$B$4:$B$22,0),0)))</f>
        <v>15.534713821329378</v>
      </c>
    </row>
    <row r="16" spans="1:17" x14ac:dyDescent="0.35">
      <c r="B16" s="5" t="str">
        <f ca="1"/>
        <v>CA2</v>
      </c>
      <c r="C16" s="5" t="str">
        <f ca="1">IFERROR(IF(B16="All","-",VLOOKUP($B16,'List of AQMS'!$A$59:$C$77,3,FALSE)),"")</f>
        <v xml:space="preserve">Crawley BC - Gatwick Airport </v>
      </c>
      <c r="D16" s="5" t="str">
        <f ca="1">IFERROR(IF(B16="All","-",VLOOKUP($B16,'List of AQMS'!$B$38:$C$56,2,FALSE)),"")</f>
        <v>Crawley</v>
      </c>
      <c r="E16" s="20" cm="1">
        <f t="array" aca="1" ref="E16" ca="1">IF($B16="All", IF(ISERROR(AVERAGE(E$9:E15)),"NA",AVERAGE(E$9:E15)),IF(ISERROR(INDEX('PM10'!C$4:C$22,MATCH('Monthly Review PM10'!$B16,'PM10'!$B$4:$B$22,0),0)),"",INDEX('PM10'!C$4:C$22,MATCH('Monthly Review PM10'!$B16,'PM10'!$B$4:$B$22,0),0)))</f>
        <v>13.1779812373737</v>
      </c>
      <c r="F16" s="20" cm="1">
        <f t="array" aca="1" ref="F16" ca="1">IF($B16="All", IF(ISERROR(AVERAGE(F$9:F15)),"NA",AVERAGE(F$9:F15)),IF(ISERROR(INDEX('PM10'!D$4:D$22,MATCH('Monthly Review PM10'!$B16,'PM10'!$B$4:$B$22,0),0)),"",INDEX('PM10'!D$4:D$22,MATCH('Monthly Review PM10'!$B16,'PM10'!$B$4:$B$22,0),0)))</f>
        <v>8.2327312202380991</v>
      </c>
      <c r="G16" s="20" cm="1">
        <f t="array" aca="1" ref="G16" ca="1">IF($B16="All", IF(ISERROR(AVERAGE(G$9:G15)),"NA",AVERAGE(G$9:G15)),IF(ISERROR(INDEX('PM10'!E$4:E$22,MATCH('Monthly Review PM10'!$B16,'PM10'!$B$4:$B$22,0),0)),"",INDEX('PM10'!E$4:E$22,MATCH('Monthly Review PM10'!$B16,'PM10'!$B$4:$B$22,0),0)))</f>
        <v>13.731988230148</v>
      </c>
      <c r="H16" s="20" cm="1">
        <f t="array" aca="1" ref="H16" ca="1">IF($B16="All", IF(ISERROR(AVERAGE(H$9:H15)),"NA",AVERAGE(H$9:H15)),IF(ISERROR(INDEX('PM10'!F$4:F$22,MATCH('Monthly Review PM10'!$B16,'PM10'!$B$4:$B$22,0),0)),"",INDEX('PM10'!F$4:F$22,MATCH('Monthly Review PM10'!$B16,'PM10'!$B$4:$B$22,0),0)))</f>
        <v>10.3976507048611</v>
      </c>
      <c r="I16" s="20" cm="1">
        <f t="array" aca="1" ref="I16" ca="1">IF($B16="All", IF(ISERROR(AVERAGE(I$9:I15)),"NA",AVERAGE(I$9:I15)),IF(ISERROR(INDEX('PM10'!G$4:G$22,MATCH('Monthly Review PM10'!$B16,'PM10'!$B$4:$B$22,0),0)),"",INDEX('PM10'!G$4:G$22,MATCH('Monthly Review PM10'!$B16,'PM10'!$B$4:$B$22,0),0)))</f>
        <v>14.7067233559871</v>
      </c>
      <c r="J16" s="20" t="str" cm="1">
        <f t="array" aca="1" ref="J16" ca="1">IF($B16="All", IF(ISERROR(AVERAGE(J$9:J15)),"NA",AVERAGE(J$9:J15)),IF(ISERROR(INDEX('PM10'!H$4:H$22,MATCH('Monthly Review PM10'!$B16,'PM10'!$B$4:$B$22,0),0)),"",INDEX('PM10'!H$4:H$22,MATCH('Monthly Review PM10'!$B16,'PM10'!$B$4:$B$22,0),0)))</f>
        <v>N/A</v>
      </c>
      <c r="K16" s="20" t="str" cm="1">
        <f t="array" aca="1" ref="K16" ca="1">IF($B16="All", IF(ISERROR(AVERAGE(K$9:K15)),"NA",AVERAGE(K$9:K15)),IF(ISERROR(INDEX('PM10'!I$4:I$22,MATCH('Monthly Review PM10'!$B16,'PM10'!$B$4:$B$22,0),0)),"",INDEX('PM10'!I$4:I$22,MATCH('Monthly Review PM10'!$B16,'PM10'!$B$4:$B$22,0),0)))</f>
        <v>N/A</v>
      </c>
      <c r="L16" s="20" t="str" cm="1">
        <f t="array" aca="1" ref="L16" ca="1">IF($B16="All", IF(ISERROR(AVERAGE(L$9:L15)),"NA",AVERAGE(L$9:L15)),IF(ISERROR(INDEX('PM10'!J$4:J$22,MATCH('Monthly Review PM10'!$B16,'PM10'!$B$4:$B$22,0),0)),"",INDEX('PM10'!J$4:J$22,MATCH('Monthly Review PM10'!$B16,'PM10'!$B$4:$B$22,0),0)))</f>
        <v>N/A</v>
      </c>
      <c r="M16" s="20"/>
      <c r="N16" s="20"/>
      <c r="O16" s="20"/>
      <c r="P16" s="20"/>
      <c r="Q16" s="35" cm="1">
        <f t="array" aca="1" ref="Q16" ca="1">IF($B16="All", IF(ISERROR(AVERAGE(Q$9:Q15)),"NA",AVERAGE(Q$9:Q15)),IF(ISERROR(INDEX('PM10'!O$4:O$22,MATCH('Monthly Review PM10'!$B16,'PM10'!$B$4:$B$22,0),0)),"",INDEX('PM10'!O$4:O$22,MATCH('Monthly Review PM10'!$B16,'PM10'!$B$4:$B$22,0),0)))</f>
        <v>12.0494149497216</v>
      </c>
    </row>
    <row r="17" spans="2:17" x14ac:dyDescent="0.35">
      <c r="B17" s="5" t="str">
        <f ca="1"/>
        <v>HO2</v>
      </c>
      <c r="C17" s="5" t="str">
        <f ca="1">IFERROR(IF(B17="All","-",VLOOKUP($B17,'List of AQMS'!$A$59:$C$77,3,FALSE)),"")</f>
        <v xml:space="preserve">Horsham DC - Park Way </v>
      </c>
      <c r="D17" s="5" t="str">
        <f ca="1">IFERROR(IF(B17="All","-",VLOOKUP($B17,'List of AQMS'!$B$38:$C$56,2,FALSE)),"")</f>
        <v>Horsham</v>
      </c>
      <c r="E17" s="20" cm="1">
        <f t="array" aca="1" ref="E17" ca="1">IF($B17="All", IF(ISERROR(AVERAGE(E$9:E16)),"NA",AVERAGE(E$9:E16)),IF(ISERROR(INDEX('PM10'!C$4:C$22,MATCH('Monthly Review PM10'!$B17,'PM10'!$B$4:$B$22,0),0)),"",INDEX('PM10'!C$4:C$22,MATCH('Monthly Review PM10'!$B17,'PM10'!$B$4:$B$22,0),0)))</f>
        <v>24.656210990502</v>
      </c>
      <c r="F17" s="20" cm="1">
        <f t="array" aca="1" ref="F17" ca="1">IF($B17="All", IF(ISERROR(AVERAGE(F$9:F16)),"NA",AVERAGE(F$9:F16)),IF(ISERROR(INDEX('PM10'!D$4:D$22,MATCH('Monthly Review PM10'!$B17,'PM10'!$B$4:$B$22,0),0)),"",INDEX('PM10'!D$4:D$22,MATCH('Monthly Review PM10'!$B17,'PM10'!$B$4:$B$22,0),0)))</f>
        <v>17.3700881642512</v>
      </c>
      <c r="G17" s="20" cm="1">
        <f t="array" aca="1" ref="G17" ca="1">IF($B17="All", IF(ISERROR(AVERAGE(G$9:G16)),"NA",AVERAGE(G$9:G16)),IF(ISERROR(INDEX('PM10'!E$4:E$22,MATCH('Monthly Review PM10'!$B17,'PM10'!$B$4:$B$22,0),0)),"",INDEX('PM10'!E$4:E$22,MATCH('Monthly Review PM10'!$B17,'PM10'!$B$4:$B$22,0),0)))</f>
        <v>16.126984073575599</v>
      </c>
      <c r="H17" s="20" cm="1">
        <f t="array" aca="1" ref="H17" ca="1">IF($B17="All", IF(ISERROR(AVERAGE(H$9:H16)),"NA",AVERAGE(H$9:H16)),IF(ISERROR(INDEX('PM10'!F$4:F$22,MATCH('Monthly Review PM10'!$B17,'PM10'!$B$4:$B$22,0),0)),"",INDEX('PM10'!F$4:F$22,MATCH('Monthly Review PM10'!$B17,'PM10'!$B$4:$B$22,0),0)))</f>
        <v>13.9182985143918</v>
      </c>
      <c r="I17" s="20" cm="1">
        <f t="array" aca="1" ref="I17" ca="1">IF($B17="All", IF(ISERROR(AVERAGE(I$9:I16)),"NA",AVERAGE(I$9:I16)),IF(ISERROR(INDEX('PM10'!G$4:G$22,MATCH('Monthly Review PM10'!$B17,'PM10'!$B$4:$B$22,0),0)),"",INDEX('PM10'!G$4:G$22,MATCH('Monthly Review PM10'!$B17,'PM10'!$B$4:$B$22,0),0)))</f>
        <v>16.293858939802298</v>
      </c>
      <c r="J17" s="20" cm="1">
        <f t="array" aca="1" ref="J17" ca="1">IF($B17="All", IF(ISERROR(AVERAGE(J$9:J16)),"NA",AVERAGE(J$9:J16)),IF(ISERROR(INDEX('PM10'!H$4:H$22,MATCH('Monthly Review PM10'!$B17,'PM10'!$B$4:$B$22,0),0)),"",INDEX('PM10'!H$4:H$22,MATCH('Monthly Review PM10'!$B17,'PM10'!$B$4:$B$22,0),0)))</f>
        <v>16.672891203703699</v>
      </c>
      <c r="K17" s="20" cm="1">
        <f t="array" aca="1" ref="K17" ca="1">IF($B17="All", IF(ISERROR(AVERAGE(K$9:K16)),"NA",AVERAGE(K$9:K16)),IF(ISERROR(INDEX('PM10'!I$4:I$22,MATCH('Monthly Review PM10'!$B17,'PM10'!$B$4:$B$22,0),0)),"",INDEX('PM10'!I$4:I$22,MATCH('Monthly Review PM10'!$B17,'PM10'!$B$4:$B$22,0),0)))</f>
        <v>14.361320754716999</v>
      </c>
      <c r="L17" s="20" cm="1">
        <f t="array" aca="1" ref="L17" ca="1">IF($B17="All", IF(ISERROR(AVERAGE(L$9:L16)),"NA",AVERAGE(L$9:L16)),IF(ISERROR(INDEX('PM10'!J$4:J$22,MATCH('Monthly Review PM10'!$B17,'PM10'!$B$4:$B$22,0),0)),"",INDEX('PM10'!J$4:J$22,MATCH('Monthly Review PM10'!$B17,'PM10'!$B$4:$B$22,0),0)))</f>
        <v>15.4789441416894</v>
      </c>
      <c r="M17" s="20"/>
      <c r="N17" s="20"/>
      <c r="O17" s="20"/>
      <c r="P17" s="20"/>
      <c r="Q17" s="35" cm="1">
        <f t="array" aca="1" ref="Q17" ca="1">IF($B17="All", IF(ISERROR(AVERAGE(Q$9:Q16)),"NA",AVERAGE(Q$9:Q16)),IF(ISERROR(INDEX('PM10'!O$4:O$22,MATCH('Monthly Review PM10'!$B17,'PM10'!$B$4:$B$22,0),0)),"",INDEX('PM10'!O$4:O$22,MATCH('Monthly Review PM10'!$B17,'PM10'!$B$4:$B$22,0),0)))</f>
        <v>16.859824597829128</v>
      </c>
    </row>
    <row r="18" spans="2:17" x14ac:dyDescent="0.35">
      <c r="B18" s="5" t="str">
        <f ca="1"/>
        <v>HO4</v>
      </c>
      <c r="C18" s="5" t="str">
        <f ca="1">IFERROR(IF(B18="All","-",VLOOKUP($B18,'List of AQMS'!$A$59:$C$77,3,FALSE)),"")</f>
        <v xml:space="preserve">AURN - Storrington </v>
      </c>
      <c r="D18" s="5" t="str">
        <f ca="1">IFERROR(IF(B18="All","-",VLOOKUP($B18,'List of AQMS'!$B$38:$C$56,2,FALSE)),"")</f>
        <v>Horsham</v>
      </c>
      <c r="E18" s="20" cm="1">
        <f t="array" aca="1" ref="E18" ca="1">IF($B18="All", IF(ISERROR(AVERAGE(E$9:E17)),"NA",AVERAGE(E$9:E17)),IF(ISERROR(INDEX('PM10'!C$4:C$22,MATCH('Monthly Review PM10'!$B18,'PM10'!$B$4:$B$22,0),0)),"",INDEX('PM10'!C$4:C$22,MATCH('Monthly Review PM10'!$B18,'PM10'!$B$4:$B$22,0),0)))</f>
        <v>18.1729998958333</v>
      </c>
      <c r="F18" s="20" cm="1">
        <f t="array" aca="1" ref="F18" ca="1">IF($B18="All", IF(ISERROR(AVERAGE(F$9:F17)),"NA",AVERAGE(F$9:F17)),IF(ISERROR(INDEX('PM10'!D$4:D$22,MATCH('Monthly Review PM10'!$B18,'PM10'!$B$4:$B$22,0),0)),"",INDEX('PM10'!D$4:D$22,MATCH('Monthly Review PM10'!$B18,'PM10'!$B$4:$B$22,0),0)))</f>
        <v>11.661021102729899</v>
      </c>
      <c r="G18" s="20" cm="1">
        <f t="array" aca="1" ref="G18" ca="1">IF($B18="All", IF(ISERROR(AVERAGE(G$9:G17)),"NA",AVERAGE(G$9:G17)),IF(ISERROR(INDEX('PM10'!E$4:E$22,MATCH('Monthly Review PM10'!$B18,'PM10'!$B$4:$B$22,0),0)),"",INDEX('PM10'!E$4:E$22,MATCH('Monthly Review PM10'!$B18,'PM10'!$B$4:$B$22,0),0)))</f>
        <v>14.3258115376851</v>
      </c>
      <c r="H18" s="20" cm="1">
        <f t="array" aca="1" ref="H18" ca="1">IF($B18="All", IF(ISERROR(AVERAGE(H$9:H17)),"NA",AVERAGE(H$9:H17)),IF(ISERROR(INDEX('PM10'!F$4:F$22,MATCH('Monthly Review PM10'!$B18,'PM10'!$B$4:$B$22,0),0)),"",INDEX('PM10'!F$4:F$22,MATCH('Monthly Review PM10'!$B18,'PM10'!$B$4:$B$22,0),0)))</f>
        <v>10.064133216522199</v>
      </c>
      <c r="I18" s="20" cm="1">
        <f t="array" aca="1" ref="I18" ca="1">IF($B18="All", IF(ISERROR(AVERAGE(I$9:I17)),"NA",AVERAGE(I$9:I17)),IF(ISERROR(INDEX('PM10'!G$4:G$22,MATCH('Monthly Review PM10'!$B18,'PM10'!$B$4:$B$22,0),0)),"",INDEX('PM10'!G$4:G$22,MATCH('Monthly Review PM10'!$B18,'PM10'!$B$4:$B$22,0),0)))</f>
        <v>12.8089608602151</v>
      </c>
      <c r="J18" s="20" cm="1">
        <f t="array" aca="1" ref="J18" ca="1">IF($B18="All", IF(ISERROR(AVERAGE(J$9:J17)),"NA",AVERAGE(J$9:J17)),IF(ISERROR(INDEX('PM10'!H$4:H$22,MATCH('Monthly Review PM10'!$B18,'PM10'!$B$4:$B$22,0),0)),"",INDEX('PM10'!H$4:H$22,MATCH('Monthly Review PM10'!$B18,'PM10'!$B$4:$B$22,0),0)))</f>
        <v>10.1677484236111</v>
      </c>
      <c r="K18" s="20" cm="1">
        <f t="array" aca="1" ref="K18" ca="1">IF($B18="All", IF(ISERROR(AVERAGE(K$9:K17)),"NA",AVERAGE(K$9:K17)),IF(ISERROR(INDEX('PM10'!I$4:I$22,MATCH('Monthly Review PM10'!$B18,'PM10'!$B$4:$B$22,0),0)),"",INDEX('PM10'!I$4:I$22,MATCH('Monthly Review PM10'!$B18,'PM10'!$B$4:$B$22,0),0)))</f>
        <v>9.2397514004941605</v>
      </c>
      <c r="L18" s="20" cm="1">
        <f t="array" aca="1" ref="L18" ca="1">IF($B18="All", IF(ISERROR(AVERAGE(L$9:L17)),"NA",AVERAGE(L$9:L17)),IF(ISERROR(INDEX('PM10'!J$4:J$22,MATCH('Monthly Review PM10'!$B18,'PM10'!$B$4:$B$22,0),0)),"",INDEX('PM10'!J$4:J$22,MATCH('Monthly Review PM10'!$B18,'PM10'!$B$4:$B$22,0),0)))</f>
        <v>11.049001314964199</v>
      </c>
      <c r="M18" s="20"/>
      <c r="N18" s="20"/>
      <c r="O18" s="20"/>
      <c r="P18" s="20"/>
      <c r="Q18" s="35" cm="1">
        <f t="array" aca="1" ref="Q18" ca="1">IF($B18="All", IF(ISERROR(AVERAGE(Q$9:Q17)),"NA",AVERAGE(Q$9:Q17)),IF(ISERROR(INDEX('PM10'!O$4:O$22,MATCH('Monthly Review PM10'!$B18,'PM10'!$B$4:$B$22,0),0)),"",INDEX('PM10'!O$4:O$22,MATCH('Monthly Review PM10'!$B18,'PM10'!$B$4:$B$22,0),0)))</f>
        <v>12.186178469006881</v>
      </c>
    </row>
    <row r="19" spans="2:17" x14ac:dyDescent="0.35">
      <c r="B19" s="5" t="str">
        <f ca="1"/>
        <v>LS7</v>
      </c>
      <c r="C19" s="5" t="str">
        <f ca="1">IFERROR(IF(B19="All","-",VLOOKUP($B19,'List of AQMS'!$A$59:$C$77,3,FALSE)),"")</f>
        <v>Lewes DC - Newhaven</v>
      </c>
      <c r="D19" s="5" t="str">
        <f ca="1">IFERROR(IF(B19="All","-",VLOOKUP($B19,'List of AQMS'!$B$38:$C$56,2,FALSE)),"")</f>
        <v>Lewes</v>
      </c>
      <c r="E19" s="20" t="str" cm="1">
        <f t="array" aca="1" ref="E19" ca="1">IF($B19="All", IF(ISERROR(AVERAGE(E$9:E18)),"NA",AVERAGE(E$9:E18)),IF(ISERROR(INDEX('PM10'!C$4:C$22,MATCH('Monthly Review PM10'!$B19,'PM10'!$B$4:$B$22,0),0)),"",INDEX('PM10'!C$4:C$22,MATCH('Monthly Review PM10'!$B19,'PM10'!$B$4:$B$22,0),0)))</f>
        <v>N/A</v>
      </c>
      <c r="F19" s="20" t="str" cm="1">
        <f t="array" aca="1" ref="F19" ca="1">IF($B19="All", IF(ISERROR(AVERAGE(F$9:F18)),"NA",AVERAGE(F$9:F18)),IF(ISERROR(INDEX('PM10'!D$4:D$22,MATCH('Monthly Review PM10'!$B19,'PM10'!$B$4:$B$22,0),0)),"",INDEX('PM10'!D$4:D$22,MATCH('Monthly Review PM10'!$B19,'PM10'!$B$4:$B$22,0),0)))</f>
        <v>N/A</v>
      </c>
      <c r="G19" s="20" t="str" cm="1">
        <f t="array" aca="1" ref="G19" ca="1">IF($B19="All", IF(ISERROR(AVERAGE(G$9:G18)),"NA",AVERAGE(G$9:G18)),IF(ISERROR(INDEX('PM10'!E$4:E$22,MATCH('Monthly Review PM10'!$B19,'PM10'!$B$4:$B$22,0),0)),"",INDEX('PM10'!E$4:E$22,MATCH('Monthly Review PM10'!$B19,'PM10'!$B$4:$B$22,0),0)))</f>
        <v>N/A</v>
      </c>
      <c r="H19" s="20" t="str" cm="1">
        <f t="array" aca="1" ref="H19" ca="1">IF($B19="All", IF(ISERROR(AVERAGE(H$9:H18)),"NA",AVERAGE(H$9:H18)),IF(ISERROR(INDEX('PM10'!F$4:F$22,MATCH('Monthly Review PM10'!$B19,'PM10'!$B$4:$B$22,0),0)),"",INDEX('PM10'!F$4:F$22,MATCH('Monthly Review PM10'!$B19,'PM10'!$B$4:$B$22,0),0)))</f>
        <v>N/A</v>
      </c>
      <c r="I19" s="20" t="str" cm="1">
        <f t="array" aca="1" ref="I19" ca="1">IF($B19="All", IF(ISERROR(AVERAGE(I$9:I18)),"NA",AVERAGE(I$9:I18)),IF(ISERROR(INDEX('PM10'!G$4:G$22,MATCH('Monthly Review PM10'!$B19,'PM10'!$B$4:$B$22,0),0)),"",INDEX('PM10'!G$4:G$22,MATCH('Monthly Review PM10'!$B19,'PM10'!$B$4:$B$22,0),0)))</f>
        <v>N/A</v>
      </c>
      <c r="J19" s="20" t="str" cm="1">
        <f t="array" aca="1" ref="J19" ca="1">IF($B19="All", IF(ISERROR(AVERAGE(J$9:J18)),"NA",AVERAGE(J$9:J18)),IF(ISERROR(INDEX('PM10'!H$4:H$22,MATCH('Monthly Review PM10'!$B19,'PM10'!$B$4:$B$22,0),0)),"",INDEX('PM10'!H$4:H$22,MATCH('Monthly Review PM10'!$B19,'PM10'!$B$4:$B$22,0),0)))</f>
        <v>N/A</v>
      </c>
      <c r="K19" s="20" t="str" cm="1">
        <f t="array" aca="1" ref="K19" ca="1">IF($B19="All", IF(ISERROR(AVERAGE(K$9:K18)),"NA",AVERAGE(K$9:K18)),IF(ISERROR(INDEX('PM10'!I$4:I$22,MATCH('Monthly Review PM10'!$B19,'PM10'!$B$4:$B$22,0),0)),"",INDEX('PM10'!I$4:I$22,MATCH('Monthly Review PM10'!$B19,'PM10'!$B$4:$B$22,0),0)))</f>
        <v>N/A</v>
      </c>
      <c r="L19" s="20" t="str" cm="1">
        <f t="array" aca="1" ref="L19" ca="1">IF($B19="All", IF(ISERROR(AVERAGE(L$9:L18)),"NA",AVERAGE(L$9:L18)),IF(ISERROR(INDEX('PM10'!J$4:J$22,MATCH('Monthly Review PM10'!$B19,'PM10'!$B$4:$B$22,0),0)),"",INDEX('PM10'!J$4:J$22,MATCH('Monthly Review PM10'!$B19,'PM10'!$B$4:$B$22,0),0)))</f>
        <v>N/A</v>
      </c>
      <c r="M19" s="20"/>
      <c r="N19" s="20"/>
      <c r="O19" s="20"/>
      <c r="P19" s="20"/>
      <c r="Q19" s="35" t="str" cm="1">
        <f t="array" aca="1" ref="Q19" ca="1">IF($B19="All", IF(ISERROR(AVERAGE(Q$9:Q18)),"NA",AVERAGE(Q$9:Q18)),IF(ISERROR(INDEX('PM10'!O$4:O$22,MATCH('Monthly Review PM10'!$B19,'PM10'!$B$4:$B$22,0),0)),"",INDEX('PM10'!O$4:O$22,MATCH('Monthly Review PM10'!$B19,'PM10'!$B$4:$B$22,0),0)))</f>
        <v>N/A</v>
      </c>
    </row>
    <row r="20" spans="2:17" x14ac:dyDescent="0.35">
      <c r="B20" s="5" t="str">
        <f ca="1"/>
        <v>LS8</v>
      </c>
      <c r="C20" s="5" t="str">
        <f ca="1">IFERROR(IF(B20="All","-",VLOOKUP($B20,'List of AQMS'!$A$59:$C$77,3,FALSE)),"")</f>
        <v xml:space="preserve">Lewes DC – Little East Street </v>
      </c>
      <c r="D20" s="5" t="str">
        <f ca="1">IFERROR(IF(B20="All","-",VLOOKUP($B20,'List of AQMS'!$B$38:$C$56,2,FALSE)),"")</f>
        <v>Lewes</v>
      </c>
      <c r="E20" s="20" cm="1">
        <f t="array" aca="1" ref="E20" ca="1">IF($B20="All", IF(ISERROR(AVERAGE(E$9:E19)),"NA",AVERAGE(E$9:E19)),IF(ISERROR(INDEX('PM10'!C$4:C$22,MATCH('Monthly Review PM10'!$B20,'PM10'!$B$4:$B$22,0),0)),"",INDEX('PM10'!C$4:C$22,MATCH('Monthly Review PM10'!$B20,'PM10'!$B$4:$B$22,0),0)))</f>
        <v>16.618552552560601</v>
      </c>
      <c r="F20" s="20" cm="1">
        <f t="array" aca="1" ref="F20" ca="1">IF($B20="All", IF(ISERROR(AVERAGE(F$9:F19)),"NA",AVERAGE(F$9:F19)),IF(ISERROR(INDEX('PM10'!D$4:D$22,MATCH('Monthly Review PM10'!$B20,'PM10'!$B$4:$B$22,0),0)),"",INDEX('PM10'!D$4:D$22,MATCH('Monthly Review PM10'!$B20,'PM10'!$B$4:$B$22,0),0)))</f>
        <v>12.606715984127</v>
      </c>
      <c r="G20" s="20" cm="1">
        <f t="array" aca="1" ref="G20" ca="1">IF($B20="All", IF(ISERROR(AVERAGE(G$9:G19)),"NA",AVERAGE(G$9:G19)),IF(ISERROR(INDEX('PM10'!E$4:E$22,MATCH('Monthly Review PM10'!$B20,'PM10'!$B$4:$B$22,0),0)),"",INDEX('PM10'!E$4:E$22,MATCH('Monthly Review PM10'!$B20,'PM10'!$B$4:$B$22,0),0)))</f>
        <v>14.385247662011199</v>
      </c>
      <c r="H20" s="20" cm="1">
        <f t="array" aca="1" ref="H20" ca="1">IF($B20="All", IF(ISERROR(AVERAGE(H$9:H19)),"NA",AVERAGE(H$9:H19)),IF(ISERROR(INDEX('PM10'!F$4:F$22,MATCH('Monthly Review PM10'!$B20,'PM10'!$B$4:$B$22,0),0)),"",INDEX('PM10'!F$4:F$22,MATCH('Monthly Review PM10'!$B20,'PM10'!$B$4:$B$22,0),0)))</f>
        <v>11.028310261838399</v>
      </c>
      <c r="I20" s="20" cm="1">
        <f t="array" aca="1" ref="I20" ca="1">IF($B20="All", IF(ISERROR(AVERAGE(I$9:I19)),"NA",AVERAGE(I$9:I19)),IF(ISERROR(INDEX('PM10'!G$4:G$22,MATCH('Monthly Review PM10'!$B20,'PM10'!$B$4:$B$22,0),0)),"",INDEX('PM10'!G$4:G$22,MATCH('Monthly Review PM10'!$B20,'PM10'!$B$4:$B$22,0),0)))</f>
        <v>13.489350202957</v>
      </c>
      <c r="J20" s="20" cm="1">
        <f t="array" aca="1" ref="J20" ca="1">IF($B20="All", IF(ISERROR(AVERAGE(J$9:J19)),"NA",AVERAGE(J$9:J19)),IF(ISERROR(INDEX('PM10'!H$4:H$22,MATCH('Monthly Review PM10'!$B20,'PM10'!$B$4:$B$22,0),0)),"",INDEX('PM10'!H$4:H$22,MATCH('Monthly Review PM10'!$B20,'PM10'!$B$4:$B$22,0),0)))</f>
        <v>13.1790342548077</v>
      </c>
      <c r="K20" s="20" cm="1">
        <f t="array" aca="1" ref="K20" ca="1">IF($B20="All", IF(ISERROR(AVERAGE(K$9:K19)),"NA",AVERAGE(K$9:K19)),IF(ISERROR(INDEX('PM10'!I$4:I$22,MATCH('Monthly Review PM10'!$B20,'PM10'!$B$4:$B$22,0),0)),"",INDEX('PM10'!I$4:I$22,MATCH('Monthly Review PM10'!$B20,'PM10'!$B$4:$B$22,0),0)))</f>
        <v>11.283220559065899</v>
      </c>
      <c r="L20" s="20" cm="1">
        <f t="array" aca="1" ref="L20" ca="1">IF($B20="All", IF(ISERROR(AVERAGE(L$9:L19)),"NA",AVERAGE(L$9:L19)),IF(ISERROR(INDEX('PM10'!J$4:J$22,MATCH('Monthly Review PM10'!$B20,'PM10'!$B$4:$B$22,0),0)),"",INDEX('PM10'!J$4:J$22,MATCH('Monthly Review PM10'!$B20,'PM10'!$B$4:$B$22,0),0)))</f>
        <v>13.115962745625801</v>
      </c>
      <c r="M20" s="20"/>
      <c r="N20" s="20"/>
      <c r="O20" s="20"/>
      <c r="P20" s="20"/>
      <c r="Q20" s="35" cm="1">
        <f t="array" aca="1" ref="Q20" ca="1">IF($B20="All", IF(ISERROR(AVERAGE(Q$9:Q19)),"NA",AVERAGE(Q$9:Q19)),IF(ISERROR(INDEX('PM10'!O$4:O$22,MATCH('Monthly Review PM10'!$B20,'PM10'!$B$4:$B$22,0),0)),"",INDEX('PM10'!O$4:O$22,MATCH('Monthly Review PM10'!$B20,'PM10'!$B$4:$B$22,0),0)))</f>
        <v>13.213299277874199</v>
      </c>
    </row>
    <row r="21" spans="2:17" x14ac:dyDescent="0.35">
      <c r="B21" s="5" t="str">
        <f ca="1"/>
        <v>MS1</v>
      </c>
      <c r="C21" s="5" t="str">
        <f ca="1">IFERROR(IF(B21="All","-",VLOOKUP($B21,'List of AQMS'!$A$59:$C$77,3,FALSE)),"")</f>
        <v>Mid Sussex DC - London Road (East Grinstead)</v>
      </c>
      <c r="D21" s="5" t="str">
        <f ca="1">IFERROR(IF(B21="All","-",VLOOKUP($B21,'List of AQMS'!$B$38:$C$56,2,FALSE)),"")</f>
        <v>Mid_Sussex</v>
      </c>
      <c r="E21" s="20" cm="1">
        <f t="array" aca="1" ref="E21" ca="1">IF($B21="All", IF(ISERROR(AVERAGE(E$9:E20)),"NA",AVERAGE(E$9:E20)),IF(ISERROR(INDEX('PM10'!C$4:C$22,MATCH('Monthly Review PM10'!$B21,'PM10'!$B$4:$B$22,0),0)),"",INDEX('PM10'!C$4:C$22,MATCH('Monthly Review PM10'!$B21,'PM10'!$B$4:$B$22,0),0)))</f>
        <v>17.1093326603858</v>
      </c>
      <c r="F21" s="20" cm="1">
        <f t="array" aca="1" ref="F21" ca="1">IF($B21="All", IF(ISERROR(AVERAGE(F$9:F20)),"NA",AVERAGE(F$9:F20)),IF(ISERROR(INDEX('PM10'!D$4:D$22,MATCH('Monthly Review PM10'!$B21,'PM10'!$B$4:$B$22,0),0)),"",INDEX('PM10'!D$4:D$22,MATCH('Monthly Review PM10'!$B21,'PM10'!$B$4:$B$22,0),0)))</f>
        <v>13.8292636494253</v>
      </c>
      <c r="G21" s="20" cm="1">
        <f t="array" aca="1" ref="G21" ca="1">IF($B21="All", IF(ISERROR(AVERAGE(G$9:G20)),"NA",AVERAGE(G$9:G20)),IF(ISERROR(INDEX('PM10'!E$4:E$22,MATCH('Monthly Review PM10'!$B21,'PM10'!$B$4:$B$22,0),0)),"",INDEX('PM10'!E$4:E$22,MATCH('Monthly Review PM10'!$B21,'PM10'!$B$4:$B$22,0),0)))</f>
        <v>17.560468328841001</v>
      </c>
      <c r="H21" s="20" cm="1">
        <f t="array" aca="1" ref="H21" ca="1">IF($B21="All", IF(ISERROR(AVERAGE(H$9:H20)),"NA",AVERAGE(H$9:H20)),IF(ISERROR(INDEX('PM10'!F$4:F$22,MATCH('Monthly Review PM10'!$B21,'PM10'!$B$4:$B$22,0),0)),"",INDEX('PM10'!F$4:F$22,MATCH('Monthly Review PM10'!$B21,'PM10'!$B$4:$B$22,0),0)))</f>
        <v>13.859444444444399</v>
      </c>
      <c r="I21" s="20" cm="1">
        <f t="array" aca="1" ref="I21" ca="1">IF($B21="All", IF(ISERROR(AVERAGE(I$9:I20)),"NA",AVERAGE(I$9:I20)),IF(ISERROR(INDEX('PM10'!G$4:G$22,MATCH('Monthly Review PM10'!$B21,'PM10'!$B$4:$B$22,0),0)),"",INDEX('PM10'!G$4:G$22,MATCH('Monthly Review PM10'!$B21,'PM10'!$B$4:$B$22,0),0)))</f>
        <v>14.6749091520861</v>
      </c>
      <c r="J21" s="20" cm="1">
        <f t="array" aca="1" ref="J21" ca="1">IF($B21="All", IF(ISERROR(AVERAGE(J$9:J20)),"NA",AVERAGE(J$9:J20)),IF(ISERROR(INDEX('PM10'!H$4:H$22,MATCH('Monthly Review PM10'!$B21,'PM10'!$B$4:$B$22,0),0)),"",INDEX('PM10'!H$4:H$22,MATCH('Monthly Review PM10'!$B21,'PM10'!$B$4:$B$22,0),0)))</f>
        <v>16.687170138888899</v>
      </c>
      <c r="K21" s="20" cm="1">
        <f t="array" aca="1" ref="K21" ca="1">IF($B21="All", IF(ISERROR(AVERAGE(K$9:K20)),"NA",AVERAGE(K$9:K20)),IF(ISERROR(INDEX('PM10'!I$4:I$22,MATCH('Monthly Review PM10'!$B21,'PM10'!$B$4:$B$22,0),0)),"",INDEX('PM10'!I$4:I$22,MATCH('Monthly Review PM10'!$B21,'PM10'!$B$4:$B$22,0),0)))</f>
        <v>15.3148292902066</v>
      </c>
      <c r="L21" s="20" cm="1">
        <f t="array" aca="1" ref="L21" ca="1">IF($B21="All", IF(ISERROR(AVERAGE(L$9:L20)),"NA",AVERAGE(L$9:L20)),IF(ISERROR(INDEX('PM10'!J$4:J$22,MATCH('Monthly Review PM10'!$B21,'PM10'!$B$4:$B$22,0),0)),"",INDEX('PM10'!J$4:J$22,MATCH('Monthly Review PM10'!$B21,'PM10'!$B$4:$B$22,0),0)))</f>
        <v>17.530138888888899</v>
      </c>
      <c r="M21" s="20"/>
      <c r="N21" s="20"/>
      <c r="O21" s="20"/>
      <c r="P21" s="20"/>
      <c r="Q21" s="35" cm="1">
        <f t="array" aca="1" ref="Q21" ca="1">IF($B21="All", IF(ISERROR(AVERAGE(Q$9:Q20)),"NA",AVERAGE(Q$9:Q20)),IF(ISERROR(INDEX('PM10'!O$4:O$22,MATCH('Monthly Review PM10'!$B21,'PM10'!$B$4:$B$22,0),0)),"",INDEX('PM10'!O$4:O$22,MATCH('Monthly Review PM10'!$B21,'PM10'!$B$4:$B$22,0),0)))</f>
        <v>15.820694569145875</v>
      </c>
    </row>
    <row r="22" spans="2:17" x14ac:dyDescent="0.35">
      <c r="B22" s="5" t="str">
        <f ca="1"/>
        <v>All</v>
      </c>
      <c r="C22" s="5" t="str">
        <f ca="1">IFERROR(IF(B22="All","-",VLOOKUP($B22,'List of AQMS'!$A$59:$C$77,3,FALSE)),"")</f>
        <v>-</v>
      </c>
      <c r="D22" s="5" t="str">
        <f ca="1">IFERROR(IF(B22="All","-",VLOOKUP($B22,'List of AQMS'!$B$38:$C$55,2,FALSE)),"")</f>
        <v>-</v>
      </c>
      <c r="E22" s="20" cm="1">
        <f t="array" aca="1" ref="E22" ca="1">IF($B22="All", IF(ISERROR(AVERAGE(E$9:E20)),"NA",AVERAGE(E$9:E20)),IF(ISERROR(INDEX('PM10'!C$4:C$22,MATCH('Monthly Review PM10'!$B22,'PM10'!$B$4:$B$22,0),0)),"",INDEX('PM10'!C$4:C$22,MATCH('Monthly Review PM10'!$B22,'PM10'!$B$4:$B$22,0),0)))</f>
        <v>17.909865256359215</v>
      </c>
      <c r="F22" s="20" cm="1">
        <f t="array" aca="1" ref="F22" ca="1">IF($B22="All", IF(ISERROR(AVERAGE(F$9:F21)),"NA",AVERAGE(F$9:F21)),IF(ISERROR(INDEX('PM10'!D$4:D$22,MATCH('Monthly Review PM10'!$B22,'PM10'!$B$4:$B$22,0),0)),"",INDEX('PM10'!D$4:D$22,MATCH('Monthly Review PM10'!$B22,'PM10'!$B$4:$B$22,0),0)))</f>
        <v>14.132228307438652</v>
      </c>
      <c r="G22" s="20" cm="1">
        <f t="array" aca="1" ref="G22" ca="1">IF($B22="All", IF(ISERROR(AVERAGE(G$9:G21)),"NA",AVERAGE(G$9:G21)),IF(ISERROR(INDEX('PM10'!E$4:E$22,MATCH('Monthly Review PM10'!$B22,'PM10'!$B$4:$B$22,0),0)),"",INDEX('PM10'!E$4:E$22,MATCH('Monthly Review PM10'!$B22,'PM10'!$B$4:$B$22,0),0)))</f>
        <v>16.145040211015218</v>
      </c>
      <c r="H22" s="20" cm="1">
        <f t="array" aca="1" ref="H22" ca="1">IF($B22="All", IF(ISERROR(AVERAGE(H$9:H21)),"NA",AVERAGE(H$9:H21)),IF(ISERROR(INDEX('PM10'!F$4:F$22,MATCH('Monthly Review PM10'!$B22,'PM10'!$B$4:$B$22,0),0)),"",INDEX('PM10'!F$4:F$22,MATCH('Monthly Review PM10'!$B22,'PM10'!$B$4:$B$22,0),0)))</f>
        <v>12.67070138296936</v>
      </c>
      <c r="I22" s="20" cm="1">
        <f t="array" aca="1" ref="I22" ca="1">IF($B22="All", IF(ISERROR(AVERAGE(I$9:I21)),"NA",AVERAGE(I$9:I21)),IF(ISERROR(INDEX('PM10'!G$4:G$22,MATCH('Monthly Review PM10'!$B22,'PM10'!$B$4:$B$22,0),0)),"",INDEX('PM10'!G$4:G$22,MATCH('Monthly Review PM10'!$B22,'PM10'!$B$4:$B$22,0),0)))</f>
        <v>14.501514935639358</v>
      </c>
      <c r="J22" s="20" cm="1">
        <f t="array" aca="1" ref="J22" ca="1">IF($B22="All", IF(ISERROR(AVERAGE(J$9:J21)),"NA",AVERAGE(J$9:J21)),IF(ISERROR(INDEX('PM10'!H$4:H$22,MATCH('Monthly Review PM10'!$B22,'PM10'!$B$4:$B$22,0),0)),"",INDEX('PM10'!H$4:H$22,MATCH('Monthly Review PM10'!$B22,'PM10'!$B$4:$B$22,0),0)))</f>
        <v>13.76046784827073</v>
      </c>
      <c r="K22" s="20" cm="1">
        <f t="array" aca="1" ref="K22" ca="1">IF($B22="All", IF(ISERROR(AVERAGE(K$9:K21)),"NA",AVERAGE(K$9:K21)),IF(ISERROR(INDEX('PM10'!I$4:I$22,MATCH('Monthly Review PM10'!$B22,'PM10'!$B$4:$B$22,0),0)),"",INDEX('PM10'!I$4:I$22,MATCH('Monthly Review PM10'!$B22,'PM10'!$B$4:$B$22,0),0)))</f>
        <v>12.282747389297175</v>
      </c>
      <c r="L22" s="20" cm="1">
        <f t="array" aca="1" ref="L22" ca="1">IF($B22="All", IF(ISERROR(AVERAGE(L$9:L21)),"NA",AVERAGE(L$9:L21)),IF(ISERROR(INDEX('PM10'!J$4:J$22,MATCH('Monthly Review PM10'!$B22,'PM10'!$B$4:$B$22,0),0)),"",INDEX('PM10'!J$4:J$22,MATCH('Monthly Review PM10'!$B22,'PM10'!$B$4:$B$22,0),0)))</f>
        <v>14.331236677704792</v>
      </c>
      <c r="M22" s="20"/>
      <c r="N22" s="20"/>
      <c r="O22" s="20"/>
      <c r="P22" s="20"/>
      <c r="Q22" s="35" cm="1">
        <f t="array" aca="1" ref="Q22" ca="1">IF($B22="All", IF(ISERROR(AVERAGE(Q$9:Q21)),"NA",AVERAGE(Q$9:Q21)),IF(ISERROR(INDEX('PM10'!O$4:O$22,MATCH('Monthly Review PM10'!$B22,'PM10'!$B$4:$B$22,0),0)),"",INDEX('PM10'!O$4:O$22,MATCH('Monthly Review PM10'!$B22,'PM10'!$B$4:$B$22,0),0)))</f>
        <v>14.332408347669627</v>
      </c>
    </row>
    <row r="23" spans="2:17" ht="15.65" customHeight="1" x14ac:dyDescent="0.35">
      <c r="B23" s="96" t="s">
        <v>177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5" spans="2:17" x14ac:dyDescent="0.35">
      <c r="B25" s="101" t="s">
        <v>60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</row>
    <row r="26" spans="2:17" x14ac:dyDescent="0.35">
      <c r="B26" s="8" t="s">
        <v>44</v>
      </c>
      <c r="C26" s="8" t="s">
        <v>45</v>
      </c>
      <c r="D26" s="8" t="s">
        <v>46</v>
      </c>
      <c r="E26" s="8" t="s">
        <v>47</v>
      </c>
      <c r="F26" s="8" t="s">
        <v>48</v>
      </c>
      <c r="G26" s="8" t="s">
        <v>49</v>
      </c>
      <c r="H26" s="8" t="s">
        <v>50</v>
      </c>
      <c r="I26" s="8" t="s">
        <v>51</v>
      </c>
      <c r="J26" s="8" t="s">
        <v>52</v>
      </c>
      <c r="K26" s="8" t="s">
        <v>53</v>
      </c>
      <c r="L26" s="8" t="s">
        <v>54</v>
      </c>
      <c r="M26" s="8" t="s">
        <v>55</v>
      </c>
      <c r="N26" s="8" t="s">
        <v>56</v>
      </c>
      <c r="O26" s="8" t="s">
        <v>57</v>
      </c>
      <c r="P26" s="8" t="s">
        <v>58</v>
      </c>
      <c r="Q26" s="8" t="s">
        <v>61</v>
      </c>
    </row>
    <row r="27" spans="2:17" x14ac:dyDescent="0.35">
      <c r="B27" s="5" t="str" cm="1">
        <f t="array" aca="1" ref="B27:B40" ca="1">IF(B$3="All",INDIRECT(_xlfn.CONCAT(B$2,"_PM10"),TRUE),B$3)</f>
        <v>BH11</v>
      </c>
      <c r="C27" s="5" t="str">
        <f ca="1">IFERROR(IF(B27="All","-",VLOOKUP($B27,'List of AQMS'!$A$59:$C$77,3,FALSE)),"")</f>
        <v>Brighton - Lewes Road, A270</v>
      </c>
      <c r="D27" s="5" t="str">
        <f ca="1">IFERROR(IF(B27="All","-",VLOOKUP($B27,'List of AQMS'!$B$38:$C$56,2,FALSE)),"")</f>
        <v>Brighton_and_Hove</v>
      </c>
      <c r="E27" s="21" t="str" cm="1">
        <f t="array" aca="1" ref="E27" ca="1">IF($B27="All", IF(ISERROR(AVERAGE(E26:E$27)),"NA",AVERAGE(E26:E$27)),IF(ISERROR(INDEX('PM10'!C$4:C$22,MATCH('Monthly Review PM10'!$B27,'PM10'!$B$4:$B$22,0),0)),"",INDEX('PM10'!C$26:C$44,MATCH('Monthly Review PM10'!$B27,'PM10'!$B$26:$B$44,0),0)))</f>
        <v>N/A</v>
      </c>
      <c r="F27" s="21" t="str" cm="1">
        <f t="array" aca="1" ref="F27" ca="1">IF($B27="All", IF(ISERROR(AVERAGE(F26:F$27)),"NA",AVERAGE(F26:F$27)),IF(ISERROR(INDEX('PM10'!D$4:D$22,MATCH('Monthly Review PM10'!$B27,'PM10'!$B$4:$B$22,0),0)),"",INDEX('PM10'!D$26:D$44,MATCH('Monthly Review PM10'!$B27,'PM10'!$B$26:$B$44,0),0)))</f>
        <v>N/A</v>
      </c>
      <c r="G27" s="21" t="str" cm="1">
        <f t="array" aca="1" ref="G27" ca="1">IF($B27="All", IF(ISERROR(AVERAGE(G26:G$27)),"NA",AVERAGE(G26:G$27)),IF(ISERROR(INDEX('PM10'!E$4:E$22,MATCH('Monthly Review PM10'!$B27,'PM10'!$B$4:$B$22,0),0)),"",INDEX('PM10'!E$26:E$44,MATCH('Monthly Review PM10'!$B27,'PM10'!$B$26:$B$44,0),0)))</f>
        <v>N/A</v>
      </c>
      <c r="H27" s="21" t="str" cm="1">
        <f t="array" aca="1" ref="H27" ca="1">IF($B27="All", IF(ISERROR(AVERAGE(H26:H$27)),"NA",AVERAGE(H26:H$27)),IF(ISERROR(INDEX('PM10'!F$4:F$22,MATCH('Monthly Review PM10'!$B27,'PM10'!$B$4:$B$22,0),0)),"",INDEX('PM10'!F$26:F$44,MATCH('Monthly Review PM10'!$B27,'PM10'!$B$26:$B$44,0),0)))</f>
        <v>N/A</v>
      </c>
      <c r="I27" s="21" cm="1">
        <f t="array" aca="1" ref="I27" ca="1">IF($B27="All", IF(ISERROR(AVERAGE(I26:I$27)),"NA",AVERAGE(I26:I$27)),IF(ISERROR(INDEX('PM10'!G$4:G$22,MATCH('Monthly Review PM10'!$B27,'PM10'!$B$4:$B$22,0),0)),"",INDEX('PM10'!G$26:G$44,MATCH('Monthly Review PM10'!$B27,'PM10'!$B$26:$B$44,0),0)))</f>
        <v>0.276881720430108</v>
      </c>
      <c r="J27" s="21" cm="1">
        <f t="array" aca="1" ref="J27" ca="1">IF($B27="All", IF(ISERROR(AVERAGE(J26:J$27)),"NA",AVERAGE(J26:J$27)),IF(ISERROR(INDEX('PM10'!H$4:H$22,MATCH('Monthly Review PM10'!$B27,'PM10'!$B$4:$B$22,0),0)),"",INDEX('PM10'!H$26:H$44,MATCH('Monthly Review PM10'!$B27,'PM10'!$B$26:$B$44,0),0)))</f>
        <v>0.96388888888888902</v>
      </c>
      <c r="K27" s="21" cm="1">
        <f t="array" aca="1" ref="K27" ca="1">IF($B27="All", IF(ISERROR(AVERAGE(K26:K$27)),"NA",AVERAGE(K26:K$27)),IF(ISERROR(INDEX('PM10'!I$4:I$22,MATCH('Monthly Review PM10'!$B27,'PM10'!$B$4:$B$22,0),0)),"",INDEX('PM10'!I$26:I$44,MATCH('Monthly Review PM10'!$B27,'PM10'!$B$26:$B$44,0),0)))</f>
        <v>0.99059139784946193</v>
      </c>
      <c r="L27" s="21" cm="1">
        <f t="array" aca="1" ref="L27" ca="1">IF($B27="All", IF(ISERROR(AVERAGE(L26:L$27)),"NA",AVERAGE(L26:L$27)),IF(ISERROR(INDEX('PM10'!J$4:J$22,MATCH('Monthly Review PM10'!$B27,'PM10'!$B$4:$B$22,0),0)),"",INDEX('PM10'!J$26:J$44,MATCH('Monthly Review PM10'!$B27,'PM10'!$B$26:$B$44,0),0)))</f>
        <v>0.97983870967741893</v>
      </c>
      <c r="M27" s="21"/>
      <c r="N27" s="21"/>
      <c r="O27" s="21"/>
      <c r="P27" s="21"/>
      <c r="Q27" s="30" cm="1">
        <f t="array" aca="1" ref="Q27" ca="1">IF($B27="All", IF(ISERROR(AVERAGE(Q26:Q$27)),"NA",AVERAGE(Q26:Q$27)),IF(ISERROR(INDEX('PM10'!O$4:O$22,MATCH('Monthly Review PM10'!$B27,'PM10'!$B$4:$B$22,0),0)),"",INDEX('PM10'!O$26:O$44,MATCH('Monthly Review PM10'!$B27,'PM10'!$B$26:$B$44,0),0)))</f>
        <v>0.80280017921146951</v>
      </c>
    </row>
    <row r="28" spans="2:17" x14ac:dyDescent="0.35">
      <c r="B28" s="5" t="str">
        <f ca="1"/>
        <v>EB1</v>
      </c>
      <c r="C28" s="5" t="str">
        <f ca="1">IFERROR(IF(B28="All","-",VLOOKUP($B28,'List of AQMS'!$A$59:$C$77,3,FALSE)),"")</f>
        <v xml:space="preserve">Eastbourne BC - Devonshire Park </v>
      </c>
      <c r="D28" s="5" t="str">
        <f ca="1">IFERROR(IF(B28="All","-",VLOOKUP($B28,'List of AQMS'!$B$38:$C$56,2,FALSE)),"")</f>
        <v>Eastbourne</v>
      </c>
      <c r="E28" s="21" cm="1">
        <f t="array" aca="1" ref="E28" ca="1">IF($B28="All", IF(ISERROR(AVERAGE(E27:E$27)),"NA",AVERAGE(E27:E$27)),IF(ISERROR(INDEX('PM10'!C$4:C$22,MATCH('Monthly Review PM10'!$B28,'PM10'!$B$4:$B$22,0),0)),"",INDEX('PM10'!C$26:C$44,MATCH('Monthly Review PM10'!$B28,'PM10'!$B$26:$B$44,0),0)))</f>
        <v>0.99865591397849496</v>
      </c>
      <c r="F28" s="21" cm="1">
        <f t="array" aca="1" ref="F28" ca="1">IF($B28="All", IF(ISERROR(AVERAGE(F27:F$27)),"NA",AVERAGE(F27:F$27)),IF(ISERROR(INDEX('PM10'!D$4:D$22,MATCH('Monthly Review PM10'!$B28,'PM10'!$B$4:$B$22,0),0)),"",INDEX('PM10'!D$26:D$44,MATCH('Monthly Review PM10'!$B28,'PM10'!$B$26:$B$44,0),0)))</f>
        <v>0.91666666666666696</v>
      </c>
      <c r="G28" s="21" cm="1">
        <f t="array" aca="1" ref="G28" ca="1">IF($B28="All", IF(ISERROR(AVERAGE(G27:G$27)),"NA",AVERAGE(G27:G$27)),IF(ISERROR(INDEX('PM10'!E$4:E$22,MATCH('Monthly Review PM10'!$B28,'PM10'!$B$4:$B$22,0),0)),"",INDEX('PM10'!E$26:E$44,MATCH('Monthly Review PM10'!$B28,'PM10'!$B$26:$B$44,0),0)))</f>
        <v>0.998654104979812</v>
      </c>
      <c r="H28" s="21" cm="1">
        <f t="array" aca="1" ref="H28" ca="1">IF($B28="All", IF(ISERROR(AVERAGE(H27:H$27)),"NA",AVERAGE(H27:H$27)),IF(ISERROR(INDEX('PM10'!F$4:F$22,MATCH('Monthly Review PM10'!$B28,'PM10'!$B$4:$B$22,0),0)),"",INDEX('PM10'!F$26:F$44,MATCH('Monthly Review PM10'!$B28,'PM10'!$B$26:$B$44,0),0)))</f>
        <v>0.89305555555555605</v>
      </c>
      <c r="I28" s="21" cm="1">
        <f t="array" aca="1" ref="I28" ca="1">IF($B28="All", IF(ISERROR(AVERAGE(I27:I$27)),"NA",AVERAGE(I27:I$27)),IF(ISERROR(INDEX('PM10'!G$4:G$22,MATCH('Monthly Review PM10'!$B28,'PM10'!$B$4:$B$22,0),0)),"",INDEX('PM10'!G$26:G$44,MATCH('Monthly Review PM10'!$B28,'PM10'!$B$26:$B$44,0),0)))</f>
        <v>1</v>
      </c>
      <c r="J28" s="21" cm="1">
        <f t="array" aca="1" ref="J28" ca="1">IF($B28="All", IF(ISERROR(AVERAGE(J27:J$27)),"NA",AVERAGE(J27:J$27)),IF(ISERROR(INDEX('PM10'!H$4:H$22,MATCH('Monthly Review PM10'!$B28,'PM10'!$B$4:$B$22,0),0)),"",INDEX('PM10'!H$26:H$44,MATCH('Monthly Review PM10'!$B28,'PM10'!$B$26:$B$44,0),0)))</f>
        <v>0.99305555555555602</v>
      </c>
      <c r="K28" s="21" cm="1">
        <f t="array" aca="1" ref="K28" ca="1">IF($B28="All", IF(ISERROR(AVERAGE(K27:K$27)),"NA",AVERAGE(K27:K$27)),IF(ISERROR(INDEX('PM10'!I$4:I$22,MATCH('Monthly Review PM10'!$B28,'PM10'!$B$4:$B$22,0),0)),"",INDEX('PM10'!I$26:I$44,MATCH('Monthly Review PM10'!$B28,'PM10'!$B$26:$B$44,0),0)))</f>
        <v>1</v>
      </c>
      <c r="L28" s="21" cm="1">
        <f t="array" aca="1" ref="L28" ca="1">IF($B28="All", IF(ISERROR(AVERAGE(L27:L$27)),"NA",AVERAGE(L27:L$27)),IF(ISERROR(INDEX('PM10'!J$4:J$22,MATCH('Monthly Review PM10'!$B28,'PM10'!$B$4:$B$22,0),0)),"",INDEX('PM10'!J$26:J$44,MATCH('Monthly Review PM10'!$B28,'PM10'!$B$26:$B$44,0),0)))</f>
        <v>0.83870967741935498</v>
      </c>
      <c r="M28" s="21"/>
      <c r="N28" s="21"/>
      <c r="O28" s="21"/>
      <c r="P28" s="21"/>
      <c r="Q28" s="30" cm="1">
        <f t="array" aca="1" ref="Q28" ca="1">IF($B28="All", IF(ISERROR(AVERAGE(Q27:Q$27)),"NA",AVERAGE(Q27:Q$27)),IF(ISERROR(INDEX('PM10'!O$4:O$22,MATCH('Monthly Review PM10'!$B28,'PM10'!$B$4:$B$22,0),0)),"",INDEX('PM10'!O$26:O$44,MATCH('Monthly Review PM10'!$B28,'PM10'!$B$26:$B$44,0),0)))</f>
        <v>0.95484968426943018</v>
      </c>
    </row>
    <row r="29" spans="2:17" x14ac:dyDescent="0.35">
      <c r="B29" s="5" t="str">
        <f ca="1"/>
        <v>EB3</v>
      </c>
      <c r="C29" s="5" t="str">
        <f ca="1">IFERROR(IF(B29="All","-",VLOOKUP($B29,'List of AQMS'!$A$59:$C$77,3,FALSE)),"")</f>
        <v xml:space="preserve">AURN - Holly Place </v>
      </c>
      <c r="D29" s="5" t="str">
        <f ca="1">IFERROR(IF(B29="All","-",VLOOKUP($B29,'List of AQMS'!$B$38:$C$56,2,FALSE)),"")</f>
        <v>Eastbourne</v>
      </c>
      <c r="E29" s="21" cm="1">
        <f t="array" aca="1" ref="E29" ca="1">IF($B29="All", IF(ISERROR(AVERAGE(E$27:E28)),"NA",AVERAGE(E$27:E28)),IF(ISERROR(INDEX('PM10'!C$4:C$22,MATCH('Monthly Review PM10'!$B29,'PM10'!$B$4:$B$22,0),0)),"",INDEX('PM10'!C$26:C$44,MATCH('Monthly Review PM10'!$B29,'PM10'!$B$26:$B$44,0),0)))</f>
        <v>1</v>
      </c>
      <c r="F29" s="21" cm="1">
        <f t="array" aca="1" ref="F29" ca="1">IF($B29="All", IF(ISERROR(AVERAGE(F$27:F28)),"NA",AVERAGE(F$27:F28)),IF(ISERROR(INDEX('PM10'!D$4:D$22,MATCH('Monthly Review PM10'!$B29,'PM10'!$B$4:$B$22,0),0)),"",INDEX('PM10'!D$26:D$44,MATCH('Monthly Review PM10'!$B29,'PM10'!$B$26:$B$44,0),0)))</f>
        <v>0.99712643678160906</v>
      </c>
      <c r="G29" s="21" cm="1">
        <f t="array" aca="1" ref="G29" ca="1">IF($B29="All", IF(ISERROR(AVERAGE(G$27:G28)),"NA",AVERAGE(G$27:G28)),IF(ISERROR(INDEX('PM10'!E$4:E$22,MATCH('Monthly Review PM10'!$B29,'PM10'!$B$4:$B$22,0),0)),"",INDEX('PM10'!E$26:E$44,MATCH('Monthly Review PM10'!$B29,'PM10'!$B$26:$B$44,0),0)))</f>
        <v>1</v>
      </c>
      <c r="H29" s="21" cm="1">
        <f t="array" aca="1" ref="H29" ca="1">IF($B29="All", IF(ISERROR(AVERAGE(H$27:H28)),"NA",AVERAGE(H$27:H28)),IF(ISERROR(INDEX('PM10'!F$4:F$22,MATCH('Monthly Review PM10'!$B29,'PM10'!$B$4:$B$22,0),0)),"",INDEX('PM10'!F$26:F$44,MATCH('Monthly Review PM10'!$B29,'PM10'!$B$26:$B$44,0),0)))</f>
        <v>1</v>
      </c>
      <c r="I29" s="21" cm="1">
        <f t="array" aca="1" ref="I29" ca="1">IF($B29="All", IF(ISERROR(AVERAGE(I$27:I28)),"NA",AVERAGE(I$27:I28)),IF(ISERROR(INDEX('PM10'!G$4:G$22,MATCH('Monthly Review PM10'!$B29,'PM10'!$B$4:$B$22,0),0)),"",INDEX('PM10'!G$26:G$44,MATCH('Monthly Review PM10'!$B29,'PM10'!$B$26:$B$44,0),0)))</f>
        <v>0.99865591397849496</v>
      </c>
      <c r="J29" s="21" cm="1">
        <f t="array" aca="1" ref="J29" ca="1">IF($B29="All", IF(ISERROR(AVERAGE(J$27:J28)),"NA",AVERAGE(J$27:J28)),IF(ISERROR(INDEX('PM10'!H$4:H$22,MATCH('Monthly Review PM10'!$B29,'PM10'!$B$4:$B$22,0),0)),"",INDEX('PM10'!H$26:H$44,MATCH('Monthly Review PM10'!$B29,'PM10'!$B$26:$B$44,0),0)))</f>
        <v>1</v>
      </c>
      <c r="K29" s="21" cm="1">
        <f t="array" aca="1" ref="K29" ca="1">IF($B29="All", IF(ISERROR(AVERAGE(K$27:K28)),"NA",AVERAGE(K$27:K28)),IF(ISERROR(INDEX('PM10'!I$4:I$22,MATCH('Monthly Review PM10'!$B29,'PM10'!$B$4:$B$22,0),0)),"",INDEX('PM10'!I$26:I$44,MATCH('Monthly Review PM10'!$B29,'PM10'!$B$26:$B$44,0),0)))</f>
        <v>1</v>
      </c>
      <c r="L29" s="21" cm="1">
        <f t="array" aca="1" ref="L29" ca="1">IF($B29="All", IF(ISERROR(AVERAGE(L$27:L28)),"NA",AVERAGE(L$27:L28)),IF(ISERROR(INDEX('PM10'!J$4:J$22,MATCH('Monthly Review PM10'!$B29,'PM10'!$B$4:$B$22,0),0)),"",INDEX('PM10'!J$26:J$44,MATCH('Monthly Review PM10'!$B29,'PM10'!$B$26:$B$44,0),0)))</f>
        <v>0.96236559139784905</v>
      </c>
      <c r="M29" s="21"/>
      <c r="N29" s="21"/>
      <c r="O29" s="21"/>
      <c r="P29" s="21"/>
      <c r="Q29" s="30" cm="1">
        <f t="array" aca="1" ref="Q29" ca="1">IF($B29="All", IF(ISERROR(AVERAGE(Q$27:Q28)),"NA",AVERAGE(Q$27:Q28)),IF(ISERROR(INDEX('PM10'!O$4:O$22,MATCH('Monthly Review PM10'!$B29,'PM10'!$B$4:$B$22,0),0)),"",INDEX('PM10'!O$26:O$44,MATCH('Monthly Review PM10'!$B29,'PM10'!$B$26:$B$44,0),0)))</f>
        <v>0.99476849276974411</v>
      </c>
    </row>
    <row r="30" spans="2:17" x14ac:dyDescent="0.35">
      <c r="B30" s="5" t="str">
        <f ca="1"/>
        <v>LL1</v>
      </c>
      <c r="C30" s="5" t="str">
        <f ca="1">IFERROR(IF(B30="All","-",VLOOKUP($B30,'List of AQMS'!$A$59:$C$77,3,FALSE)),"")</f>
        <v xml:space="preserve">AURN - Lullington Heath </v>
      </c>
      <c r="D30" s="5" t="str">
        <f ca="1">IFERROR(IF(B30="All","-",VLOOKUP($B30,'List of AQMS'!$B$38:$C$56,2,FALSE)),"")</f>
        <v>Wealden</v>
      </c>
      <c r="E30" s="21" cm="1">
        <f t="array" aca="1" ref="E30" ca="1">IF($B30="All", IF(ISERROR(AVERAGE(E$27:E29)),"NA",AVERAGE(E$27:E29)),IF(ISERROR(INDEX('PM10'!C$4:C$22,MATCH('Monthly Review PM10'!$B30,'PM10'!$B$4:$B$22,0),0)),"",INDEX('PM10'!C$26:C$44,MATCH('Monthly Review PM10'!$B30,'PM10'!$B$26:$B$44,0),0)))</f>
        <v>0.989247311827957</v>
      </c>
      <c r="F30" s="21" cm="1">
        <f t="array" aca="1" ref="F30" ca="1">IF($B30="All", IF(ISERROR(AVERAGE(F$27:F29)),"NA",AVERAGE(F$27:F29)),IF(ISERROR(INDEX('PM10'!D$4:D$22,MATCH('Monthly Review PM10'!$B30,'PM10'!$B$4:$B$22,0),0)),"",INDEX('PM10'!D$26:D$44,MATCH('Monthly Review PM10'!$B30,'PM10'!$B$26:$B$44,0),0)))</f>
        <v>0.99568965517241392</v>
      </c>
      <c r="G30" s="21" cm="1">
        <f t="array" aca="1" ref="G30" ca="1">IF($B30="All", IF(ISERROR(AVERAGE(G$27:G29)),"NA",AVERAGE(G$27:G29)),IF(ISERROR(INDEX('PM10'!E$4:E$22,MATCH('Monthly Review PM10'!$B30,'PM10'!$B$4:$B$22,0),0)),"",INDEX('PM10'!E$26:E$44,MATCH('Monthly Review PM10'!$B30,'PM10'!$B$26:$B$44,0),0)))</f>
        <v>1</v>
      </c>
      <c r="H30" s="21" cm="1">
        <f t="array" aca="1" ref="H30" ca="1">IF($B30="All", IF(ISERROR(AVERAGE(H$27:H29)),"NA",AVERAGE(H$27:H29)),IF(ISERROR(INDEX('PM10'!F$4:F$22,MATCH('Monthly Review PM10'!$B30,'PM10'!$B$4:$B$22,0),0)),"",INDEX('PM10'!F$26:F$44,MATCH('Monthly Review PM10'!$B30,'PM10'!$B$26:$B$44,0),0)))</f>
        <v>0.99861111111111101</v>
      </c>
      <c r="I30" s="21" cm="1">
        <f t="array" aca="1" ref="I30" ca="1">IF($B30="All", IF(ISERROR(AVERAGE(I$27:I29)),"NA",AVERAGE(I$27:I29)),IF(ISERROR(INDEX('PM10'!G$4:G$22,MATCH('Monthly Review PM10'!$B30,'PM10'!$B$4:$B$22,0),0)),"",INDEX('PM10'!G$26:G$44,MATCH('Monthly Review PM10'!$B30,'PM10'!$B$26:$B$44,0),0)))</f>
        <v>0.99865591397849496</v>
      </c>
      <c r="J30" s="21" cm="1">
        <f t="array" aca="1" ref="J30" ca="1">IF($B30="All", IF(ISERROR(AVERAGE(J$27:J29)),"NA",AVERAGE(J$27:J29)),IF(ISERROR(INDEX('PM10'!H$4:H$22,MATCH('Monthly Review PM10'!$B30,'PM10'!$B$4:$B$22,0),0)),"",INDEX('PM10'!H$26:H$44,MATCH('Monthly Review PM10'!$B30,'PM10'!$B$26:$B$44,0),0)))</f>
        <v>0.99861111111111101</v>
      </c>
      <c r="K30" s="21" cm="1">
        <f t="array" aca="1" ref="K30" ca="1">IF($B30="All", IF(ISERROR(AVERAGE(K$27:K29)),"NA",AVERAGE(K$27:K29)),IF(ISERROR(INDEX('PM10'!I$4:I$22,MATCH('Monthly Review PM10'!$B30,'PM10'!$B$4:$B$22,0),0)),"",INDEX('PM10'!I$26:I$44,MATCH('Monthly Review PM10'!$B30,'PM10'!$B$26:$B$44,0),0)))</f>
        <v>0.96908602150537604</v>
      </c>
      <c r="L30" s="21" cm="1">
        <f t="array" aca="1" ref="L30" ca="1">IF($B30="All", IF(ISERROR(AVERAGE(L$27:L29)),"NA",AVERAGE(L$27:L29)),IF(ISERROR(INDEX('PM10'!J$4:J$22,MATCH('Monthly Review PM10'!$B30,'PM10'!$B$4:$B$22,0),0)),"",INDEX('PM10'!J$26:J$44,MATCH('Monthly Review PM10'!$B30,'PM10'!$B$26:$B$44,0),0)))</f>
        <v>0.99193548387096797</v>
      </c>
      <c r="M30" s="21"/>
      <c r="N30" s="21"/>
      <c r="O30" s="21"/>
      <c r="P30" s="21"/>
      <c r="Q30" s="30" cm="1">
        <f t="array" aca="1" ref="Q30" ca="1">IF($B30="All", IF(ISERROR(AVERAGE(Q$27:Q29)),"NA",AVERAGE(Q$27:Q29)),IF(ISERROR(INDEX('PM10'!O$4:O$22,MATCH('Monthly Review PM10'!$B30,'PM10'!$B$4:$B$22,0),0)),"",INDEX('PM10'!O$26:O$44,MATCH('Monthly Review PM10'!$B30,'PM10'!$B$26:$B$44,0),0)))</f>
        <v>0.99272957607217893</v>
      </c>
    </row>
    <row r="31" spans="2:17" x14ac:dyDescent="0.35">
      <c r="B31" s="5" t="str">
        <f ca="1"/>
        <v>HT1</v>
      </c>
      <c r="C31" s="5" t="str">
        <f ca="1">IFERROR(IF(B31="All","-",VLOOKUP($B31,'List of AQMS'!$A$59:$C$77,3,FALSE)),"")</f>
        <v xml:space="preserve">Hastings BC - Bexhill Rd, Bulverhythe </v>
      </c>
      <c r="D31" s="5" t="str">
        <f ca="1">IFERROR(IF(B31="All","-",VLOOKUP($B31,'List of AQMS'!$B$38:$C$56,2,FALSE)),"")</f>
        <v>Hastings</v>
      </c>
      <c r="E31" s="21" cm="1">
        <f t="array" aca="1" ref="E31" ca="1">IF($B31="All", IF(ISERROR(AVERAGE(E$27:E30)),"NA",AVERAGE(E$27:E30)),IF(ISERROR(INDEX('PM10'!C$4:C$22,MATCH('Monthly Review PM10'!$B31,'PM10'!$B$4:$B$22,0),0)),"",INDEX('PM10'!C$26:C$44,MATCH('Monthly Review PM10'!$B31,'PM10'!$B$26:$B$44,0),0)))</f>
        <v>0.99327956989247301</v>
      </c>
      <c r="F31" s="21" cm="1">
        <f t="array" aca="1" ref="F31" ca="1">IF($B31="All", IF(ISERROR(AVERAGE(F$27:F30)),"NA",AVERAGE(F$27:F30)),IF(ISERROR(INDEX('PM10'!D$4:D$22,MATCH('Monthly Review PM10'!$B31,'PM10'!$B$4:$B$22,0),0)),"",INDEX('PM10'!D$26:D$44,MATCH('Monthly Review PM10'!$B31,'PM10'!$B$26:$B$44,0),0)))</f>
        <v>0.82183908045977005</v>
      </c>
      <c r="G31" s="21" cm="1">
        <f t="array" aca="1" ref="G31" ca="1">IF($B31="All", IF(ISERROR(AVERAGE(G$27:G30)),"NA",AVERAGE(G$27:G30)),IF(ISERROR(INDEX('PM10'!E$4:E$22,MATCH('Monthly Review PM10'!$B31,'PM10'!$B$4:$B$22,0),0)),"",INDEX('PM10'!E$26:E$44,MATCH('Monthly Review PM10'!$B31,'PM10'!$B$26:$B$44,0),0)))</f>
        <v>1</v>
      </c>
      <c r="H31" s="21" cm="1">
        <f t="array" aca="1" ref="H31" ca="1">IF($B31="All", IF(ISERROR(AVERAGE(H$27:H30)),"NA",AVERAGE(H$27:H30)),IF(ISERROR(INDEX('PM10'!F$4:F$22,MATCH('Monthly Review PM10'!$B31,'PM10'!$B$4:$B$22,0),0)),"",INDEX('PM10'!F$26:F$44,MATCH('Monthly Review PM10'!$B31,'PM10'!$B$26:$B$44,0),0)))</f>
        <v>0.99722222222222201</v>
      </c>
      <c r="I31" s="21" cm="1">
        <f t="array" aca="1" ref="I31" ca="1">IF($B31="All", IF(ISERROR(AVERAGE(I$27:I30)),"NA",AVERAGE(I$27:I30)),IF(ISERROR(INDEX('PM10'!G$4:G$22,MATCH('Monthly Review PM10'!$B31,'PM10'!$B$4:$B$22,0),0)),"",INDEX('PM10'!G$26:G$44,MATCH('Monthly Review PM10'!$B31,'PM10'!$B$26:$B$44,0),0)))</f>
        <v>0.99327956989247301</v>
      </c>
      <c r="J31" s="21" cm="1">
        <f t="array" aca="1" ref="J31" ca="1">IF($B31="All", IF(ISERROR(AVERAGE(J$27:J30)),"NA",AVERAGE(J$27:J30)),IF(ISERROR(INDEX('PM10'!H$4:H$22,MATCH('Monthly Review PM10'!$B31,'PM10'!$B$4:$B$22,0),0)),"",INDEX('PM10'!H$26:H$44,MATCH('Monthly Review PM10'!$B31,'PM10'!$B$26:$B$44,0),0)))</f>
        <v>0.99305555555555602</v>
      </c>
      <c r="K31" s="21" cm="1">
        <f t="array" aca="1" ref="K31" ca="1">IF($B31="All", IF(ISERROR(AVERAGE(K$27:K30)),"NA",AVERAGE(K$27:K30)),IF(ISERROR(INDEX('PM10'!I$4:I$22,MATCH('Monthly Review PM10'!$B31,'PM10'!$B$4:$B$22,0),0)),"",INDEX('PM10'!I$26:I$44,MATCH('Monthly Review PM10'!$B31,'PM10'!$B$26:$B$44,0),0)))</f>
        <v>1</v>
      </c>
      <c r="L31" s="21" cm="1">
        <f t="array" aca="1" ref="L31" ca="1">IF($B31="All", IF(ISERROR(AVERAGE(L$27:L30)),"NA",AVERAGE(L$27:L30)),IF(ISERROR(INDEX('PM10'!J$4:J$22,MATCH('Monthly Review PM10'!$B31,'PM10'!$B$4:$B$22,0),0)),"",INDEX('PM10'!J$26:J$44,MATCH('Monthly Review PM10'!$B31,'PM10'!$B$26:$B$44,0),0)))</f>
        <v>0.98118279569892497</v>
      </c>
      <c r="M31" s="21"/>
      <c r="N31" s="21"/>
      <c r="O31" s="21"/>
      <c r="P31" s="21"/>
      <c r="Q31" s="30" cm="1">
        <f t="array" aca="1" ref="Q31" ca="1">IF($B31="All", IF(ISERROR(AVERAGE(Q$27:Q30)),"NA",AVERAGE(Q$27:Q30)),IF(ISERROR(INDEX('PM10'!O$4:O$22,MATCH('Monthly Review PM10'!$B31,'PM10'!$B$4:$B$22,0),0)),"",INDEX('PM10'!O$26:O$44,MATCH('Monthly Review PM10'!$B31,'PM10'!$B$26:$B$44,0),0)))</f>
        <v>0.9724823492151774</v>
      </c>
    </row>
    <row r="32" spans="2:17" x14ac:dyDescent="0.35">
      <c r="B32" s="5" t="str">
        <f ca="1"/>
        <v>RY2</v>
      </c>
      <c r="C32" s="5" t="str">
        <f ca="1">IFERROR(IF(B32="All","-",VLOOKUP($B32,'List of AQMS'!$A$59:$C$77,3,FALSE)),"")</f>
        <v xml:space="preserve">Rother DC -  De La Warr Road </v>
      </c>
      <c r="D32" s="5" t="str">
        <f ca="1">IFERROR(IF(B32="All","-",VLOOKUP($B32,'List of AQMS'!$B$38:$C$56,2,FALSE)),"")</f>
        <v>Rother</v>
      </c>
      <c r="E32" s="21" cm="1">
        <f t="array" aca="1" ref="E32" ca="1">IF($B32="All", IF(ISERROR(AVERAGE(E$27:E31)),"NA",AVERAGE(E$27:E31)),IF(ISERROR(INDEX('PM10'!C$4:C$22,MATCH('Monthly Review PM10'!$B32,'PM10'!$B$4:$B$22,0),0)),"",INDEX('PM10'!C$26:C$44,MATCH('Monthly Review PM10'!$B32,'PM10'!$B$26:$B$44,0),0)))</f>
        <v>0.96908602150537604</v>
      </c>
      <c r="F32" s="21" cm="1">
        <f t="array" aca="1" ref="F32" ca="1">IF($B32="All", IF(ISERROR(AVERAGE(F$27:F31)),"NA",AVERAGE(F$27:F31)),IF(ISERROR(INDEX('PM10'!D$4:D$22,MATCH('Monthly Review PM10'!$B32,'PM10'!$B$4:$B$22,0),0)),"",INDEX('PM10'!D$26:D$44,MATCH('Monthly Review PM10'!$B32,'PM10'!$B$26:$B$44,0),0)))</f>
        <v>0.98563218390804597</v>
      </c>
      <c r="G32" s="21" cm="1">
        <f t="array" aca="1" ref="G32" ca="1">IF($B32="All", IF(ISERROR(AVERAGE(G$27:G31)),"NA",AVERAGE(G$27:G31)),IF(ISERROR(INDEX('PM10'!E$4:E$22,MATCH('Monthly Review PM10'!$B32,'PM10'!$B$4:$B$22,0),0)),"",INDEX('PM10'!E$26:E$44,MATCH('Monthly Review PM10'!$B32,'PM10'!$B$26:$B$44,0),0)))</f>
        <v>0.9959623149394351</v>
      </c>
      <c r="H32" s="21" cm="1">
        <f t="array" aca="1" ref="H32" ca="1">IF($B32="All", IF(ISERROR(AVERAGE(H$27:H31)),"NA",AVERAGE(H$27:H31)),IF(ISERROR(INDEX('PM10'!F$4:F$22,MATCH('Monthly Review PM10'!$B32,'PM10'!$B$4:$B$22,0),0)),"",INDEX('PM10'!F$26:F$44,MATCH('Monthly Review PM10'!$B32,'PM10'!$B$26:$B$44,0),0)))</f>
        <v>0.99861111111111101</v>
      </c>
      <c r="I32" s="21" cm="1">
        <f t="array" aca="1" ref="I32" ca="1">IF($B32="All", IF(ISERROR(AVERAGE(I$27:I31)),"NA",AVERAGE(I$27:I31)),IF(ISERROR(INDEX('PM10'!G$4:G$22,MATCH('Monthly Review PM10'!$B32,'PM10'!$B$4:$B$22,0),0)),"",INDEX('PM10'!G$26:G$44,MATCH('Monthly Review PM10'!$B32,'PM10'!$B$26:$B$44,0),0)))</f>
        <v>0.99731182795698903</v>
      </c>
      <c r="J32" s="21" cm="1">
        <f t="array" aca="1" ref="J32" ca="1">IF($B32="All", IF(ISERROR(AVERAGE(J$27:J31)),"NA",AVERAGE(J$27:J31)),IF(ISERROR(INDEX('PM10'!H$4:H$22,MATCH('Monthly Review PM10'!$B32,'PM10'!$B$4:$B$22,0),0)),"",INDEX('PM10'!H$26:H$44,MATCH('Monthly Review PM10'!$B32,'PM10'!$B$26:$B$44,0),0)))</f>
        <v>0.88194444444444398</v>
      </c>
      <c r="K32" s="21" cm="1">
        <f t="array" aca="1" ref="K32" ca="1">IF($B32="All", IF(ISERROR(AVERAGE(K$27:K31)),"NA",AVERAGE(K$27:K31)),IF(ISERROR(INDEX('PM10'!I$4:I$22,MATCH('Monthly Review PM10'!$B32,'PM10'!$B$4:$B$22,0),0)),"",INDEX('PM10'!I$26:I$44,MATCH('Monthly Review PM10'!$B32,'PM10'!$B$26:$B$44,0),0)))</f>
        <v>0.55510752688171994</v>
      </c>
      <c r="L32" s="21" cm="1">
        <f t="array" aca="1" ref="L32" ca="1">IF($B32="All", IF(ISERROR(AVERAGE(L$27:L31)),"NA",AVERAGE(L$27:L31)),IF(ISERROR(INDEX('PM10'!J$4:J$22,MATCH('Monthly Review PM10'!$B32,'PM10'!$B$4:$B$22,0),0)),"",INDEX('PM10'!J$26:J$44,MATCH('Monthly Review PM10'!$B32,'PM10'!$B$26:$B$44,0),0)))</f>
        <v>0.71908602150537604</v>
      </c>
      <c r="M32" s="21"/>
      <c r="N32" s="21"/>
      <c r="O32" s="21"/>
      <c r="P32" s="21"/>
      <c r="Q32" s="30" cm="1">
        <f t="array" aca="1" ref="Q32" ca="1">IF($B32="All", IF(ISERROR(AVERAGE(Q$27:Q31)),"NA",AVERAGE(Q$27:Q31)),IF(ISERROR(INDEX('PM10'!O$4:O$22,MATCH('Monthly Review PM10'!$B32,'PM10'!$B$4:$B$22,0),0)),"",INDEX('PM10'!O$26:O$44,MATCH('Monthly Review PM10'!$B32,'PM10'!$B$26:$B$44,0),0)))</f>
        <v>0.88784268153156209</v>
      </c>
    </row>
    <row r="33" spans="2:17" x14ac:dyDescent="0.35">
      <c r="B33" s="5" t="str">
        <f ca="1"/>
        <v>CI1</v>
      </c>
      <c r="C33" s="5" t="str">
        <f ca="1">IFERROR(IF(B33="All","-",VLOOKUP($B33,'List of AQMS'!$A$59:$C$77,3,FALSE)),"")</f>
        <v xml:space="preserve">Chichester DC -A27 Chichester Bypass </v>
      </c>
      <c r="D33" s="5" t="str">
        <f ca="1">IFERROR(IF(B33="All","-",VLOOKUP($B33,'List of AQMS'!$B$38:$C$56,2,FALSE)),"")</f>
        <v>Chichester</v>
      </c>
      <c r="E33" s="21" cm="1">
        <f t="array" aca="1" ref="E33" ca="1">IF($B33="All", IF(ISERROR(AVERAGE(E$27:E32)),"NA",AVERAGE(E$27:E32)),IF(ISERROR(INDEX('PM10'!C$4:C$22,MATCH('Monthly Review PM10'!$B33,'PM10'!$B$4:$B$22,0),0)),"",INDEX('PM10'!C$26:C$44,MATCH('Monthly Review PM10'!$B33,'PM10'!$B$26:$B$44,0),0)))</f>
        <v>0.72177419354838712</v>
      </c>
      <c r="F33" s="21" cm="1">
        <f t="array" aca="1" ref="F33" ca="1">IF($B33="All", IF(ISERROR(AVERAGE(F$27:F32)),"NA",AVERAGE(F$27:F32)),IF(ISERROR(INDEX('PM10'!D$4:D$22,MATCH('Monthly Review PM10'!$B33,'PM10'!$B$4:$B$22,0),0)),"",INDEX('PM10'!D$26:D$44,MATCH('Monthly Review PM10'!$B33,'PM10'!$B$26:$B$44,0),0)))</f>
        <v>0.88074712643678166</v>
      </c>
      <c r="G33" s="21" cm="1">
        <f t="array" aca="1" ref="G33" ca="1">IF($B33="All", IF(ISERROR(AVERAGE(G$27:G32)),"NA",AVERAGE(G$27:G32)),IF(ISERROR(INDEX('PM10'!E$4:E$22,MATCH('Monthly Review PM10'!$B33,'PM10'!$B$4:$B$22,0),0)),"",INDEX('PM10'!E$26:E$44,MATCH('Monthly Review PM10'!$B33,'PM10'!$B$26:$B$44,0),0)))</f>
        <v>0.99865591397849462</v>
      </c>
      <c r="H33" s="21" cm="1">
        <f t="array" aca="1" ref="H33" ca="1">IF($B33="All", IF(ISERROR(AVERAGE(H$27:H32)),"NA",AVERAGE(H$27:H32)),IF(ISERROR(INDEX('PM10'!F$4:F$22,MATCH('Monthly Review PM10'!$B33,'PM10'!$B$4:$B$22,0),0)),"",INDEX('PM10'!F$26:F$44,MATCH('Monthly Review PM10'!$B33,'PM10'!$B$26:$B$44,0),0)))</f>
        <v>0.99583333333333335</v>
      </c>
      <c r="I33" s="21" cm="1">
        <f t="array" aca="1" ref="I33" ca="1">IF($B33="All", IF(ISERROR(AVERAGE(I$27:I32)),"NA",AVERAGE(I$27:I32)),IF(ISERROR(INDEX('PM10'!G$4:G$22,MATCH('Monthly Review PM10'!$B33,'PM10'!$B$4:$B$22,0),0)),"",INDEX('PM10'!G$26:G$44,MATCH('Monthly Review PM10'!$B33,'PM10'!$B$26:$B$44,0),0)))</f>
        <v>0.793010752688172</v>
      </c>
      <c r="J33" s="21" cm="1">
        <f t="array" aca="1" ref="J33" ca="1">IF($B33="All", IF(ISERROR(AVERAGE(J$27:J32)),"NA",AVERAGE(J$27:J32)),IF(ISERROR(INDEX('PM10'!H$4:H$22,MATCH('Monthly Review PM10'!$B33,'PM10'!$B$4:$B$22,0),0)),"",INDEX('PM10'!H$26:H$44,MATCH('Monthly Review PM10'!$B33,'PM10'!$B$26:$B$44,0),0)))</f>
        <v>0.99722222222222201</v>
      </c>
      <c r="K33" s="21" cm="1">
        <f t="array" aca="1" ref="K33" ca="1">IF($B33="All", IF(ISERROR(AVERAGE(K$27:K32)),"NA",AVERAGE(K$27:K32)),IF(ISERROR(INDEX('PM10'!I$4:I$22,MATCH('Monthly Review PM10'!$B33,'PM10'!$B$4:$B$22,0),0)),"",INDEX('PM10'!I$26:I$44,MATCH('Monthly Review PM10'!$B33,'PM10'!$B$26:$B$44,0),0)))</f>
        <v>0.99731182795698903</v>
      </c>
      <c r="L33" s="21" cm="1">
        <f t="array" aca="1" ref="L33" ca="1">IF($B33="All", IF(ISERROR(AVERAGE(L$27:L32)),"NA",AVERAGE(L$27:L32)),IF(ISERROR(INDEX('PM10'!J$4:J$22,MATCH('Monthly Review PM10'!$B33,'PM10'!$B$4:$B$22,0),0)),"",INDEX('PM10'!J$26:J$44,MATCH('Monthly Review PM10'!$B33,'PM10'!$B$26:$B$44,0),0)))</f>
        <v>0.99731182795698903</v>
      </c>
      <c r="M33" s="21"/>
      <c r="N33" s="21"/>
      <c r="O33" s="21"/>
      <c r="P33" s="21"/>
      <c r="Q33" s="30" cm="1">
        <f t="array" aca="1" ref="Q33" ca="1">IF($B33="All", IF(ISERROR(AVERAGE(Q$27:Q32)),"NA",AVERAGE(Q$27:Q32)),IF(ISERROR(INDEX('PM10'!O$4:O$22,MATCH('Monthly Review PM10'!$B33,'PM10'!$B$4:$B$22,0),0)),"",INDEX('PM10'!O$26:O$44,MATCH('Monthly Review PM10'!$B33,'PM10'!$B$26:$B$44,0),0)))</f>
        <v>0.9227333997651711</v>
      </c>
    </row>
    <row r="34" spans="2:17" x14ac:dyDescent="0.35">
      <c r="B34" s="5" t="str">
        <f ca="1"/>
        <v>CA2</v>
      </c>
      <c r="C34" s="5" t="str">
        <f ca="1">IFERROR(IF(B34="All","-",VLOOKUP($B34,'List of AQMS'!$A$59:$C$77,3,FALSE)),"")</f>
        <v xml:space="preserve">Crawley BC - Gatwick Airport </v>
      </c>
      <c r="D34" s="5" t="str">
        <f ca="1">IFERROR(IF(B34="All","-",VLOOKUP($B34,'List of AQMS'!$B$38:$C$56,2,FALSE)),"")</f>
        <v>Crawley</v>
      </c>
      <c r="E34" s="21" cm="1">
        <f t="array" aca="1" ref="E34" ca="1">IF($B34="All", IF(ISERROR(AVERAGE(E$27:E33)),"NA",AVERAGE(E$27:E33)),IF(ISERROR(INDEX('PM10'!C$4:C$22,MATCH('Monthly Review PM10'!$B34,'PM10'!$B$4:$B$22,0),0)),"",INDEX('PM10'!C$26:C$44,MATCH('Monthly Review PM10'!$B34,'PM10'!$B$26:$B$44,0),0)))</f>
        <v>0.532258064516129</v>
      </c>
      <c r="F34" s="21" cm="1">
        <f t="array" aca="1" ref="F34" ca="1">IF($B34="All", IF(ISERROR(AVERAGE(F$27:F33)),"NA",AVERAGE(F$27:F33)),IF(ISERROR(INDEX('PM10'!D$4:D$22,MATCH('Monthly Review PM10'!$B34,'PM10'!$B$4:$B$22,0),0)),"",INDEX('PM10'!D$26:D$44,MATCH('Monthly Review PM10'!$B34,'PM10'!$B$26:$B$44,0),0)))</f>
        <v>0.36206896551724099</v>
      </c>
      <c r="G34" s="21" cm="1">
        <f t="array" aca="1" ref="G34" ca="1">IF($B34="All", IF(ISERROR(AVERAGE(G$27:G33)),"NA",AVERAGE(G$27:G33)),IF(ISERROR(INDEX('PM10'!E$4:E$22,MATCH('Monthly Review PM10'!$B34,'PM10'!$B$4:$B$22,0),0)),"",INDEX('PM10'!E$26:E$44,MATCH('Monthly Review PM10'!$B34,'PM10'!$B$26:$B$44,0),0)))</f>
        <v>1</v>
      </c>
      <c r="H34" s="21" cm="1">
        <f t="array" aca="1" ref="H34" ca="1">IF($B34="All", IF(ISERROR(AVERAGE(H$27:H33)),"NA",AVERAGE(H$27:H33)),IF(ISERROR(INDEX('PM10'!F$4:F$22,MATCH('Monthly Review PM10'!$B34,'PM10'!$B$4:$B$22,0),0)),"",INDEX('PM10'!F$26:F$44,MATCH('Monthly Review PM10'!$B34,'PM10'!$B$26:$B$44,0),0)))</f>
        <v>1</v>
      </c>
      <c r="I34" s="21" cm="1">
        <f t="array" aca="1" ref="I34" ca="1">IF($B34="All", IF(ISERROR(AVERAGE(I$27:I33)),"NA",AVERAGE(I$27:I33)),IF(ISERROR(INDEX('PM10'!G$4:G$22,MATCH('Monthly Review PM10'!$B34,'PM10'!$B$4:$B$22,0),0)),"",INDEX('PM10'!G$26:G$44,MATCH('Monthly Review PM10'!$B34,'PM10'!$B$26:$B$44,0),0)))</f>
        <v>0.69220430107526898</v>
      </c>
      <c r="J34" s="21" t="str" cm="1">
        <f t="array" aca="1" ref="J34" ca="1">IF($B34="All", IF(ISERROR(AVERAGE(J$27:J33)),"NA",AVERAGE(J$27:J33)),IF(ISERROR(INDEX('PM10'!H$4:H$22,MATCH('Monthly Review PM10'!$B34,'PM10'!$B$4:$B$22,0),0)),"",INDEX('PM10'!H$26:H$44,MATCH('Monthly Review PM10'!$B34,'PM10'!$B$26:$B$44,0),0)))</f>
        <v>N/A</v>
      </c>
      <c r="K34" s="21" t="str" cm="1">
        <f t="array" aca="1" ref="K34" ca="1">IF($B34="All", IF(ISERROR(AVERAGE(K$27:K33)),"NA",AVERAGE(K$27:K33)),IF(ISERROR(INDEX('PM10'!I$4:I$22,MATCH('Monthly Review PM10'!$B34,'PM10'!$B$4:$B$22,0),0)),"",INDEX('PM10'!I$26:I$44,MATCH('Monthly Review PM10'!$B34,'PM10'!$B$26:$B$44,0),0)))</f>
        <v>N/A</v>
      </c>
      <c r="L34" s="21" t="str" cm="1">
        <f t="array" aca="1" ref="L34" ca="1">IF($B34="All", IF(ISERROR(AVERAGE(L$27:L33)),"NA",AVERAGE(L$27:L33)),IF(ISERROR(INDEX('PM10'!J$4:J$22,MATCH('Monthly Review PM10'!$B34,'PM10'!$B$4:$B$22,0),0)),"",INDEX('PM10'!J$26:J$44,MATCH('Monthly Review PM10'!$B34,'PM10'!$B$26:$B$44,0),0)))</f>
        <v>N/A</v>
      </c>
      <c r="M34" s="21"/>
      <c r="N34" s="21"/>
      <c r="O34" s="21"/>
      <c r="P34" s="21"/>
      <c r="Q34" s="30" cm="1">
        <f t="array" aca="1" ref="Q34" ca="1">IF($B34="All", IF(ISERROR(AVERAGE(Q$27:Q33)),"NA",AVERAGE(Q$27:Q33)),IF(ISERROR(INDEX('PM10'!O$4:O$22,MATCH('Monthly Review PM10'!$B34,'PM10'!$B$4:$B$22,0),0)),"",INDEX('PM10'!O$26:O$44,MATCH('Monthly Review PM10'!$B34,'PM10'!$B$26:$B$44,0),0)))</f>
        <v>0.71730626622172777</v>
      </c>
    </row>
    <row r="35" spans="2:17" x14ac:dyDescent="0.35">
      <c r="B35" s="5" t="str">
        <f ca="1"/>
        <v>HO2</v>
      </c>
      <c r="C35" s="5" t="str">
        <f ca="1">IFERROR(IF(B35="All","-",VLOOKUP($B35,'List of AQMS'!$A$59:$C$77,3,FALSE)),"")</f>
        <v xml:space="preserve">Horsham DC - Park Way </v>
      </c>
      <c r="D35" s="5" t="str">
        <f ca="1">IFERROR(IF(B35="All","-",VLOOKUP($B35,'List of AQMS'!$B$38:$C$56,2,FALSE)),"")</f>
        <v>Horsham</v>
      </c>
      <c r="E35" s="21" cm="1">
        <f t="array" aca="1" ref="E35" ca="1">IF($B35="All", IF(ISERROR(AVERAGE(E$27:E34)),"NA",AVERAGE(E$27:E34)),IF(ISERROR(INDEX('PM10'!C$4:C$22,MATCH('Monthly Review PM10'!$B35,'PM10'!$B$4:$B$22,0),0)),"",INDEX('PM10'!C$26:C$44,MATCH('Monthly Review PM10'!$B35,'PM10'!$B$26:$B$44,0),0)))</f>
        <v>0.99059139784946193</v>
      </c>
      <c r="F35" s="21" cm="1">
        <f t="array" aca="1" ref="F35" ca="1">IF($B35="All", IF(ISERROR(AVERAGE(F$27:F34)),"NA",AVERAGE(F$27:F34)),IF(ISERROR(INDEX('PM10'!D$4:D$22,MATCH('Monthly Review PM10'!$B35,'PM10'!$B$4:$B$22,0),0)),"",INDEX('PM10'!D$26:D$44,MATCH('Monthly Review PM10'!$B35,'PM10'!$B$26:$B$44,0),0)))</f>
        <v>0.99137931034482807</v>
      </c>
      <c r="G35" s="21" cm="1">
        <f t="array" aca="1" ref="G35" ca="1">IF($B35="All", IF(ISERROR(AVERAGE(G$27:G34)),"NA",AVERAGE(G$27:G34)),IF(ISERROR(INDEX('PM10'!E$4:E$22,MATCH('Monthly Review PM10'!$B35,'PM10'!$B$4:$B$22,0),0)),"",INDEX('PM10'!E$26:E$44,MATCH('Monthly Review PM10'!$B35,'PM10'!$B$26:$B$44,0),0)))</f>
        <v>1</v>
      </c>
      <c r="H35" s="21" cm="1">
        <f t="array" aca="1" ref="H35" ca="1">IF($B35="All", IF(ISERROR(AVERAGE(H$27:H34)),"NA",AVERAGE(H$27:H34)),IF(ISERROR(INDEX('PM10'!F$4:F$22,MATCH('Monthly Review PM10'!$B35,'PM10'!$B$4:$B$22,0),0)),"",INDEX('PM10'!F$26:F$44,MATCH('Monthly Review PM10'!$B35,'PM10'!$B$26:$B$44,0),0)))</f>
        <v>0.99722222222222201</v>
      </c>
      <c r="I35" s="21" cm="1">
        <f t="array" aca="1" ref="I35" ca="1">IF($B35="All", IF(ISERROR(AVERAGE(I$27:I34)),"NA",AVERAGE(I$27:I34)),IF(ISERROR(INDEX('PM10'!G$4:G$22,MATCH('Monthly Review PM10'!$B35,'PM10'!$B$4:$B$22,0),0)),"",INDEX('PM10'!G$26:G$44,MATCH('Monthly Review PM10'!$B35,'PM10'!$B$26:$B$44,0),0)))</f>
        <v>0.99731182795698903</v>
      </c>
      <c r="J35" s="21" cm="1">
        <f t="array" aca="1" ref="J35" ca="1">IF($B35="All", IF(ISERROR(AVERAGE(J$27:J34)),"NA",AVERAGE(J$27:J34)),IF(ISERROR(INDEX('PM10'!H$4:H$22,MATCH('Monthly Review PM10'!$B35,'PM10'!$B$4:$B$22,0),0)),"",INDEX('PM10'!H$26:H$44,MATCH('Monthly Review PM10'!$B35,'PM10'!$B$26:$B$44,0),0)))</f>
        <v>1</v>
      </c>
      <c r="K35" s="21" cm="1">
        <f t="array" aca="1" ref="K35" ca="1">IF($B35="All", IF(ISERROR(AVERAGE(K$27:K34)),"NA",AVERAGE(K$27:K34)),IF(ISERROR(INDEX('PM10'!I$4:I$22,MATCH('Monthly Review PM10'!$B35,'PM10'!$B$4:$B$22,0),0)),"",INDEX('PM10'!I$26:I$44,MATCH('Monthly Review PM10'!$B35,'PM10'!$B$26:$B$44,0),0)))</f>
        <v>0.99731182795698903</v>
      </c>
      <c r="L35" s="21" cm="1">
        <f t="array" aca="1" ref="L35" ca="1">IF($B35="All", IF(ISERROR(AVERAGE(L$27:L34)),"NA",AVERAGE(L$27:L34)),IF(ISERROR(INDEX('PM10'!J$4:J$22,MATCH('Monthly Review PM10'!$B35,'PM10'!$B$4:$B$22,0),0)),"",INDEX('PM10'!J$26:J$44,MATCH('Monthly Review PM10'!$B35,'PM10'!$B$26:$B$44,0),0)))</f>
        <v>0.98655913978494592</v>
      </c>
      <c r="M35" s="21"/>
      <c r="N35" s="21"/>
      <c r="O35" s="21"/>
      <c r="P35" s="21"/>
      <c r="Q35" s="30" cm="1">
        <f t="array" aca="1" ref="Q35" ca="1">IF($B35="All", IF(ISERROR(AVERAGE(Q$27:Q34)),"NA",AVERAGE(Q$27:Q34)),IF(ISERROR(INDEX('PM10'!O$4:O$22,MATCH('Monthly Review PM10'!$B35,'PM10'!$B$4:$B$22,0),0)),"",INDEX('PM10'!O$26:O$44,MATCH('Monthly Review PM10'!$B35,'PM10'!$B$26:$B$44,0),0)))</f>
        <v>0.99504696576442953</v>
      </c>
    </row>
    <row r="36" spans="2:17" x14ac:dyDescent="0.35">
      <c r="B36" s="5" t="str">
        <f ca="1"/>
        <v>HO4</v>
      </c>
      <c r="C36" s="5" t="str">
        <f ca="1">IFERROR(IF(B36="All","-",VLOOKUP($B36,'List of AQMS'!$A$59:$C$77,3,FALSE)),"")</f>
        <v xml:space="preserve">AURN - Storrington </v>
      </c>
      <c r="D36" s="5" t="str">
        <f ca="1">IFERROR(IF(B36="All","-",VLOOKUP($B36,'List of AQMS'!$B$38:$C$56,2,FALSE)),"")</f>
        <v>Horsham</v>
      </c>
      <c r="E36" s="21" cm="1">
        <f t="array" aca="1" ref="E36" ca="1">IF($B36="All", IF(ISERROR(AVERAGE(E$27:E35)),"NA",AVERAGE(E$27:E35)),IF(ISERROR(INDEX('PM10'!C$4:C$22,MATCH('Monthly Review PM10'!$B36,'PM10'!$B$4:$B$22,0),0)),"",INDEX('PM10'!C$26:C$44,MATCH('Monthly Review PM10'!$B36,'PM10'!$B$26:$B$44,0),0)))</f>
        <v>1</v>
      </c>
      <c r="F36" s="21" cm="1">
        <f t="array" aca="1" ref="F36" ca="1">IF($B36="All", IF(ISERROR(AVERAGE(F$27:F35)),"NA",AVERAGE(F$27:F35)),IF(ISERROR(INDEX('PM10'!D$4:D$22,MATCH('Monthly Review PM10'!$B36,'PM10'!$B$4:$B$22,0),0)),"",INDEX('PM10'!D$26:D$44,MATCH('Monthly Review PM10'!$B36,'PM10'!$B$26:$B$44,0),0)))</f>
        <v>1</v>
      </c>
      <c r="G36" s="21" cm="1">
        <f t="array" aca="1" ref="G36" ca="1">IF($B36="All", IF(ISERROR(AVERAGE(G$27:G35)),"NA",AVERAGE(G$27:G35)),IF(ISERROR(INDEX('PM10'!E$4:E$22,MATCH('Monthly Review PM10'!$B36,'PM10'!$B$4:$B$22,0),0)),"",INDEX('PM10'!E$26:E$44,MATCH('Monthly Review PM10'!$B36,'PM10'!$B$26:$B$44,0),0)))</f>
        <v>1</v>
      </c>
      <c r="H36" s="21" cm="1">
        <f t="array" aca="1" ref="H36" ca="1">IF($B36="All", IF(ISERROR(AVERAGE(H$27:H35)),"NA",AVERAGE(H$27:H35)),IF(ISERROR(INDEX('PM10'!F$4:F$22,MATCH('Monthly Review PM10'!$B36,'PM10'!$B$4:$B$22,0),0)),"",INDEX('PM10'!F$26:F$44,MATCH('Monthly Review PM10'!$B36,'PM10'!$B$26:$B$44,0),0)))</f>
        <v>0.96111111111111103</v>
      </c>
      <c r="I36" s="21" cm="1">
        <f t="array" aca="1" ref="I36" ca="1">IF($B36="All", IF(ISERROR(AVERAGE(I$27:I35)),"NA",AVERAGE(I$27:I35)),IF(ISERROR(INDEX('PM10'!G$4:G$22,MATCH('Monthly Review PM10'!$B36,'PM10'!$B$4:$B$22,0),0)),"",INDEX('PM10'!G$26:G$44,MATCH('Monthly Review PM10'!$B36,'PM10'!$B$26:$B$44,0),0)))</f>
        <v>1</v>
      </c>
      <c r="J36" s="21" cm="1">
        <f t="array" aca="1" ref="J36" ca="1">IF($B36="All", IF(ISERROR(AVERAGE(J$27:J35)),"NA",AVERAGE(J$27:J35)),IF(ISERROR(INDEX('PM10'!H$4:H$22,MATCH('Monthly Review PM10'!$B36,'PM10'!$B$4:$B$22,0),0)),"",INDEX('PM10'!H$26:H$44,MATCH('Monthly Review PM10'!$B36,'PM10'!$B$26:$B$44,0),0)))</f>
        <v>1</v>
      </c>
      <c r="K36" s="21" cm="1">
        <f t="array" aca="1" ref="K36" ca="1">IF($B36="All", IF(ISERROR(AVERAGE(K$27:K35)),"NA",AVERAGE(K$27:K35)),IF(ISERROR(INDEX('PM10'!I$4:I$22,MATCH('Monthly Review PM10'!$B36,'PM10'!$B$4:$B$22,0),0)),"",INDEX('PM10'!I$26:I$44,MATCH('Monthly Review PM10'!$B36,'PM10'!$B$26:$B$44,0),0)))</f>
        <v>0.99731182795698903</v>
      </c>
      <c r="L36" s="21" cm="1">
        <f t="array" aca="1" ref="L36" ca="1">IF($B36="All", IF(ISERROR(AVERAGE(L$27:L35)),"NA",AVERAGE(L$27:L35)),IF(ISERROR(INDEX('PM10'!J$4:J$22,MATCH('Monthly Review PM10'!$B36,'PM10'!$B$4:$B$22,0),0)),"",INDEX('PM10'!J$26:J$44,MATCH('Monthly Review PM10'!$B36,'PM10'!$B$26:$B$44,0),0)))</f>
        <v>1</v>
      </c>
      <c r="M36" s="21"/>
      <c r="N36" s="21"/>
      <c r="O36" s="21"/>
      <c r="P36" s="21"/>
      <c r="Q36" s="30" cm="1">
        <f t="array" aca="1" ref="Q36" ca="1">IF($B36="All", IF(ISERROR(AVERAGE(Q$27:Q35)),"NA",AVERAGE(Q$27:Q35)),IF(ISERROR(INDEX('PM10'!O$4:O$22,MATCH('Monthly Review PM10'!$B36,'PM10'!$B$4:$B$22,0),0)),"",INDEX('PM10'!O$26:O$44,MATCH('Monthly Review PM10'!$B36,'PM10'!$B$26:$B$44,0),0)))</f>
        <v>0.99480286738351253</v>
      </c>
    </row>
    <row r="37" spans="2:17" x14ac:dyDescent="0.35">
      <c r="B37" s="5" t="str">
        <f ca="1"/>
        <v>LS7</v>
      </c>
      <c r="C37" s="5" t="str">
        <f ca="1">IFERROR(IF(B37="All","-",VLOOKUP($B37,'List of AQMS'!$A$59:$C$77,3,FALSE)),"")</f>
        <v>Lewes DC - Newhaven</v>
      </c>
      <c r="D37" s="5" t="str">
        <f ca="1">IFERROR(IF(B37="All","-",VLOOKUP($B37,'List of AQMS'!$B$38:$C$56,2,FALSE)),"")</f>
        <v>Lewes</v>
      </c>
      <c r="E37" s="21" t="str" cm="1">
        <f t="array" aca="1" ref="E37" ca="1">IF($B37="All", IF(ISERROR(AVERAGE(E$27:E36)),"NA",AVERAGE(E$27:E36)),IF(ISERROR(INDEX('PM10'!C$4:C$22,MATCH('Monthly Review PM10'!$B37,'PM10'!$B$4:$B$22,0),0)),"",INDEX('PM10'!C$26:C$44,MATCH('Monthly Review PM10'!$B37,'PM10'!$B$26:$B$44,0),0)))</f>
        <v>N/A</v>
      </c>
      <c r="F37" s="21" t="str" cm="1">
        <f t="array" aca="1" ref="F37" ca="1">IF($B37="All", IF(ISERROR(AVERAGE(F$27:F36)),"NA",AVERAGE(F$27:F36)),IF(ISERROR(INDEX('PM10'!D$4:D$22,MATCH('Monthly Review PM10'!$B37,'PM10'!$B$4:$B$22,0),0)),"",INDEX('PM10'!D$26:D$44,MATCH('Monthly Review PM10'!$B37,'PM10'!$B$26:$B$44,0),0)))</f>
        <v>N/A</v>
      </c>
      <c r="G37" s="21" t="str" cm="1">
        <f t="array" aca="1" ref="G37" ca="1">IF($B37="All", IF(ISERROR(AVERAGE(G$27:G36)),"NA",AVERAGE(G$27:G36)),IF(ISERROR(INDEX('PM10'!E$4:E$22,MATCH('Monthly Review PM10'!$B37,'PM10'!$B$4:$B$22,0),0)),"",INDEX('PM10'!E$26:E$44,MATCH('Monthly Review PM10'!$B37,'PM10'!$B$26:$B$44,0),0)))</f>
        <v>N/A</v>
      </c>
      <c r="H37" s="21" t="str" cm="1">
        <f t="array" aca="1" ref="H37" ca="1">IF($B37="All", IF(ISERROR(AVERAGE(H$27:H36)),"NA",AVERAGE(H$27:H36)),IF(ISERROR(INDEX('PM10'!F$4:F$22,MATCH('Monthly Review PM10'!$B37,'PM10'!$B$4:$B$22,0),0)),"",INDEX('PM10'!F$26:F$44,MATCH('Monthly Review PM10'!$B37,'PM10'!$B$26:$B$44,0),0)))</f>
        <v>N/A</v>
      </c>
      <c r="I37" s="21" t="str" cm="1">
        <f t="array" aca="1" ref="I37" ca="1">IF($B37="All", IF(ISERROR(AVERAGE(I$27:I36)),"NA",AVERAGE(I$27:I36)),IF(ISERROR(INDEX('PM10'!G$4:G$22,MATCH('Monthly Review PM10'!$B37,'PM10'!$B$4:$B$22,0),0)),"",INDEX('PM10'!G$26:G$44,MATCH('Monthly Review PM10'!$B37,'PM10'!$B$26:$B$44,0),0)))</f>
        <v>N/A</v>
      </c>
      <c r="J37" s="21" t="str" cm="1">
        <f t="array" aca="1" ref="J37" ca="1">IF($B37="All", IF(ISERROR(AVERAGE(J$27:J36)),"NA",AVERAGE(J$27:J36)),IF(ISERROR(INDEX('PM10'!H$4:H$22,MATCH('Monthly Review PM10'!$B37,'PM10'!$B$4:$B$22,0),0)),"",INDEX('PM10'!H$26:H$44,MATCH('Monthly Review PM10'!$B37,'PM10'!$B$26:$B$44,0),0)))</f>
        <v>N/A</v>
      </c>
      <c r="K37" s="21" t="str" cm="1">
        <f t="array" aca="1" ref="K37" ca="1">IF($B37="All", IF(ISERROR(AVERAGE(K$27:K36)),"NA",AVERAGE(K$27:K36)),IF(ISERROR(INDEX('PM10'!I$4:I$22,MATCH('Monthly Review PM10'!$B37,'PM10'!$B$4:$B$22,0),0)),"",INDEX('PM10'!I$26:I$44,MATCH('Monthly Review PM10'!$B37,'PM10'!$B$26:$B$44,0),0)))</f>
        <v>N/A</v>
      </c>
      <c r="L37" s="21" t="str" cm="1">
        <f t="array" aca="1" ref="L37" ca="1">IF($B37="All", IF(ISERROR(AVERAGE(L$27:L36)),"NA",AVERAGE(L$27:L36)),IF(ISERROR(INDEX('PM10'!J$4:J$22,MATCH('Monthly Review PM10'!$B37,'PM10'!$B$4:$B$22,0),0)),"",INDEX('PM10'!J$26:J$44,MATCH('Monthly Review PM10'!$B37,'PM10'!$B$26:$B$44,0),0)))</f>
        <v>N/A</v>
      </c>
      <c r="M37" s="21"/>
      <c r="N37" s="21"/>
      <c r="O37" s="21"/>
      <c r="P37" s="21"/>
      <c r="Q37" s="30" t="str" cm="1">
        <f t="array" aca="1" ref="Q37" ca="1">IF($B37="All", IF(ISERROR(AVERAGE(Q$27:Q36)),"NA",AVERAGE(Q$27:Q36)),IF(ISERROR(INDEX('PM10'!O$4:O$22,MATCH('Monthly Review PM10'!$B37,'PM10'!$B$4:$B$22,0),0)),"",INDEX('PM10'!O$26:O$44,MATCH('Monthly Review PM10'!$B37,'PM10'!$B$26:$B$44,0),0)))</f>
        <v>N/A</v>
      </c>
    </row>
    <row r="38" spans="2:17" x14ac:dyDescent="0.35">
      <c r="B38" s="5" t="str">
        <f ca="1"/>
        <v>LS8</v>
      </c>
      <c r="C38" s="5" t="str">
        <f ca="1">IFERROR(IF(B38="All","-",VLOOKUP($B38,'List of AQMS'!$A$59:$C$77,3,FALSE)),"")</f>
        <v xml:space="preserve">Lewes DC – Little East Street </v>
      </c>
      <c r="D38" s="5" t="str">
        <f ca="1">IFERROR(IF(B38="All","-",VLOOKUP($B38,'List of AQMS'!$B$38:$C$56,2,FALSE)),"")</f>
        <v>Lewes</v>
      </c>
      <c r="E38" s="21" cm="1">
        <f t="array" aca="1" ref="E38" ca="1">IF($B38="All", IF(ISERROR(AVERAGE(E$27:E37)),"NA",AVERAGE(E$27:E37)),IF(ISERROR(INDEX('PM10'!C$4:C$22,MATCH('Monthly Review PM10'!$B38,'PM10'!$B$4:$B$22,0),0)),"",INDEX('PM10'!C$26:C$44,MATCH('Monthly Review PM10'!$B38,'PM10'!$B$26:$B$44,0),0)))</f>
        <v>0.99731182795698903</v>
      </c>
      <c r="F38" s="21" cm="1">
        <f t="array" aca="1" ref="F38" ca="1">IF($B38="All", IF(ISERROR(AVERAGE(F$27:F37)),"NA",AVERAGE(F$27:F37)),IF(ISERROR(INDEX('PM10'!D$4:D$22,MATCH('Monthly Review PM10'!$B38,'PM10'!$B$4:$B$22,0),0)),"",INDEX('PM10'!D$26:D$44,MATCH('Monthly Review PM10'!$B38,'PM10'!$B$26:$B$44,0),0)))</f>
        <v>0.99568965517241392</v>
      </c>
      <c r="G38" s="21" cm="1">
        <f t="array" aca="1" ref="G38" ca="1">IF($B38="All", IF(ISERROR(AVERAGE(G$27:G37)),"NA",AVERAGE(G$27:G37)),IF(ISERROR(INDEX('PM10'!E$4:E$22,MATCH('Monthly Review PM10'!$B38,'PM10'!$B$4:$B$22,0),0)),"",INDEX('PM10'!E$26:E$44,MATCH('Monthly Review PM10'!$B38,'PM10'!$B$26:$B$44,0),0)))</f>
        <v>0.96366083445491202</v>
      </c>
      <c r="H38" s="21" cm="1">
        <f t="array" aca="1" ref="H38" ca="1">IF($B38="All", IF(ISERROR(AVERAGE(H$27:H37)),"NA",AVERAGE(H$27:H37)),IF(ISERROR(INDEX('PM10'!F$4:F$22,MATCH('Monthly Review PM10'!$B38,'PM10'!$B$4:$B$22,0),0)),"",INDEX('PM10'!F$26:F$44,MATCH('Monthly Review PM10'!$B38,'PM10'!$B$26:$B$44,0),0)))</f>
        <v>0.99722222222222201</v>
      </c>
      <c r="I38" s="21" cm="1">
        <f t="array" aca="1" ref="I38" ca="1">IF($B38="All", IF(ISERROR(AVERAGE(I$27:I37)),"NA",AVERAGE(I$27:I37)),IF(ISERROR(INDEX('PM10'!G$4:G$22,MATCH('Monthly Review PM10'!$B38,'PM10'!$B$4:$B$22,0),0)),"",INDEX('PM10'!G$26:G$44,MATCH('Monthly Review PM10'!$B38,'PM10'!$B$26:$B$44,0),0)))</f>
        <v>1</v>
      </c>
      <c r="J38" s="21" cm="1">
        <f t="array" aca="1" ref="J38" ca="1">IF($B38="All", IF(ISERROR(AVERAGE(J$27:J37)),"NA",AVERAGE(J$27:J37)),IF(ISERROR(INDEX('PM10'!H$4:H$22,MATCH('Monthly Review PM10'!$B38,'PM10'!$B$4:$B$22,0),0)),"",INDEX('PM10'!H$26:H$44,MATCH('Monthly Review PM10'!$B38,'PM10'!$B$26:$B$44,0),0)))</f>
        <v>0.57777777777777795</v>
      </c>
      <c r="K38" s="21" cm="1">
        <f t="array" aca="1" ref="K38" ca="1">IF($B38="All", IF(ISERROR(AVERAGE(K$27:K37)),"NA",AVERAGE(K$27:K37)),IF(ISERROR(INDEX('PM10'!I$4:I$22,MATCH('Monthly Review PM10'!$B38,'PM10'!$B$4:$B$22,0),0)),"",INDEX('PM10'!I$26:I$44,MATCH('Monthly Review PM10'!$B38,'PM10'!$B$26:$B$44,0),0)))</f>
        <v>0.97849462365591411</v>
      </c>
      <c r="L38" s="21" cm="1">
        <f t="array" aca="1" ref="L38" ca="1">IF($B38="All", IF(ISERROR(AVERAGE(L$27:L37)),"NA",AVERAGE(L$27:L37)),IF(ISERROR(INDEX('PM10'!J$4:J$22,MATCH('Monthly Review PM10'!$B38,'PM10'!$B$4:$B$22,0),0)),"",INDEX('PM10'!J$26:J$44,MATCH('Monthly Review PM10'!$B38,'PM10'!$B$26:$B$44,0),0)))</f>
        <v>0.99865591397849496</v>
      </c>
      <c r="M38" s="21"/>
      <c r="N38" s="21"/>
      <c r="O38" s="21"/>
      <c r="P38" s="21"/>
      <c r="Q38" s="30" cm="1">
        <f t="array" aca="1" ref="Q38" ca="1">IF($B38="All", IF(ISERROR(AVERAGE(Q$27:Q37)),"NA",AVERAGE(Q$27:Q37)),IF(ISERROR(INDEX('PM10'!O$4:O$22,MATCH('Monthly Review PM10'!$B38,'PM10'!$B$4:$B$22,0),0)),"",INDEX('PM10'!O$26:O$44,MATCH('Monthly Review PM10'!$B38,'PM10'!$B$26:$B$44,0),0)))</f>
        <v>0.93860160690234051</v>
      </c>
    </row>
    <row r="39" spans="2:17" x14ac:dyDescent="0.35">
      <c r="B39" s="5" t="str">
        <f ca="1"/>
        <v>MS1</v>
      </c>
      <c r="C39" s="5" t="str">
        <f ca="1">IFERROR(IF(B39="All","-",VLOOKUP($B39,'List of AQMS'!$A$59:$C$77,3,FALSE)),"")</f>
        <v>Mid Sussex DC - London Road (East Grinstead)</v>
      </c>
      <c r="D39" s="5" t="str">
        <f ca="1">IFERROR(IF(B39="All","-",VLOOKUP($B39,'List of AQMS'!$B$38:$C$56,2,FALSE)),"")</f>
        <v>Mid_Sussex</v>
      </c>
      <c r="E39" s="21" cm="1">
        <f t="array" aca="1" ref="E39" ca="1">IF($B39="All", IF(ISERROR(AVERAGE(E$27:E38)),"NA",AVERAGE(E$27:E38)),IF(ISERROR(INDEX('PM10'!C$4:C$22,MATCH('Monthly Review PM10'!$B39,'PM10'!$B$4:$B$22,0),0)),"",INDEX('PM10'!C$26:C$44,MATCH('Monthly Review PM10'!$B39,'PM10'!$B$26:$B$44,0),0)))</f>
        <v>0.99865591397849496</v>
      </c>
      <c r="F39" s="21" cm="1">
        <f t="array" aca="1" ref="F39" ca="1">IF($B39="All", IF(ISERROR(AVERAGE(F$27:F38)),"NA",AVERAGE(F$27:F38)),IF(ISERROR(INDEX('PM10'!D$4:D$22,MATCH('Monthly Review PM10'!$B39,'PM10'!$B$4:$B$22,0),0)),"",INDEX('PM10'!D$26:D$44,MATCH('Monthly Review PM10'!$B39,'PM10'!$B$26:$B$44,0),0)))</f>
        <v>1</v>
      </c>
      <c r="G39" s="21" cm="1">
        <f t="array" aca="1" ref="G39" ca="1">IF($B39="All", IF(ISERROR(AVERAGE(G$27:G38)),"NA",AVERAGE(G$27:G38)),IF(ISERROR(INDEX('PM10'!E$4:E$22,MATCH('Monthly Review PM10'!$B39,'PM10'!$B$4:$B$22,0),0)),"",INDEX('PM10'!E$26:E$44,MATCH('Monthly Review PM10'!$B39,'PM10'!$B$26:$B$44,0),0)))</f>
        <v>0.998654104979812</v>
      </c>
      <c r="H39" s="21" cm="1">
        <f t="array" aca="1" ref="H39" ca="1">IF($B39="All", IF(ISERROR(AVERAGE(H$27:H38)),"NA",AVERAGE(H$27:H38)),IF(ISERROR(INDEX('PM10'!F$4:F$22,MATCH('Monthly Review PM10'!$B39,'PM10'!$B$4:$B$22,0),0)),"",INDEX('PM10'!F$26:F$44,MATCH('Monthly Review PM10'!$B39,'PM10'!$B$26:$B$44,0),0)))</f>
        <v>1</v>
      </c>
      <c r="I39" s="21" cm="1">
        <f t="array" aca="1" ref="I39" ca="1">IF($B39="All", IF(ISERROR(AVERAGE(I$27:I38)),"NA",AVERAGE(I$27:I38)),IF(ISERROR(INDEX('PM10'!G$4:G$22,MATCH('Monthly Review PM10'!$B39,'PM10'!$B$4:$B$22,0),0)),"",INDEX('PM10'!G$26:G$44,MATCH('Monthly Review PM10'!$B39,'PM10'!$B$26:$B$44,0),0)))</f>
        <v>0.99865591397849496</v>
      </c>
      <c r="J39" s="21" cm="1">
        <f t="array" aca="1" ref="J39" ca="1">IF($B39="All", IF(ISERROR(AVERAGE(J$27:J38)),"NA",AVERAGE(J$27:J38)),IF(ISERROR(INDEX('PM10'!H$4:H$22,MATCH('Monthly Review PM10'!$B39,'PM10'!$B$4:$B$22,0),0)),"",INDEX('PM10'!H$26:H$44,MATCH('Monthly Review PM10'!$B39,'PM10'!$B$26:$B$44,0),0)))</f>
        <v>1</v>
      </c>
      <c r="K39" s="21" cm="1">
        <f t="array" aca="1" ref="K39" ca="1">IF($B39="All", IF(ISERROR(AVERAGE(K$27:K38)),"NA",AVERAGE(K$27:K38)),IF(ISERROR(INDEX('PM10'!I$4:I$22,MATCH('Monthly Review PM10'!$B39,'PM10'!$B$4:$B$22,0),0)),"",INDEX('PM10'!I$26:I$44,MATCH('Monthly Review PM10'!$B39,'PM10'!$B$26:$B$44,0),0)))</f>
        <v>0.99731182795698903</v>
      </c>
      <c r="L39" s="21" cm="1">
        <f t="array" aca="1" ref="L39" ca="1">IF($B39="All", IF(ISERROR(AVERAGE(L$27:L38)),"NA",AVERAGE(L$27:L38)),IF(ISERROR(INDEX('PM10'!J$4:J$22,MATCH('Monthly Review PM10'!$B39,'PM10'!$B$4:$B$22,0),0)),"",INDEX('PM10'!J$26:J$44,MATCH('Monthly Review PM10'!$B39,'PM10'!$B$26:$B$44,0),0)))</f>
        <v>1</v>
      </c>
      <c r="M39" s="21"/>
      <c r="N39" s="21"/>
      <c r="O39" s="21"/>
      <c r="P39" s="21"/>
      <c r="Q39" s="30" cm="1">
        <f t="array" aca="1" ref="Q39" ca="1">IF($B39="All", IF(ISERROR(AVERAGE(Q$27:Q38)),"NA",AVERAGE(Q$27:Q38)),IF(ISERROR(INDEX('PM10'!O$4:O$22,MATCH('Monthly Review PM10'!$B39,'PM10'!$B$4:$B$22,0),0)),"",INDEX('PM10'!O$26:O$44,MATCH('Monthly Review PM10'!$B39,'PM10'!$B$26:$B$44,0),0)))</f>
        <v>0.99915972011172383</v>
      </c>
    </row>
    <row r="40" spans="2:17" x14ac:dyDescent="0.35">
      <c r="B40" s="5" t="str">
        <f ca="1"/>
        <v>All</v>
      </c>
      <c r="C40" s="5" t="str">
        <f ca="1">IFERROR(IF(B40="All","-",VLOOKUP($B40,'List of AQMS'!$A$59:$C$77,3,FALSE)),"")</f>
        <v>-</v>
      </c>
      <c r="D40" s="5" t="str">
        <f ca="1">IFERROR(IF(B40="All","-",VLOOKUP($B40,'List of AQMS'!$B$38:$C$56,2,FALSE)),"")</f>
        <v>-</v>
      </c>
      <c r="E40" s="21" cm="1">
        <f t="array" aca="1" ref="E40" ca="1">IF($B40="All", IF(ISERROR(AVERAGE(E$27:E38)),"NA",AVERAGE(E$27:E38)),IF(ISERROR(INDEX('PM10'!C$4:C$22,MATCH('Monthly Review PM10'!$B40,'PM10'!$B$4:$B$22,0),0)),"",INDEX('PM10'!C$26:C$44,MATCH('Monthly Review PM10'!$B40,'PM10'!$B$26:$B$44,0),0)))</f>
        <v>0.91922043010752685</v>
      </c>
      <c r="F40" s="21" cm="1">
        <f t="array" aca="1" ref="F40" ca="1">IF($B40="All", IF(ISERROR(AVERAGE(F$27:F39)),"NA",AVERAGE(F$27:F39)),IF(ISERROR(INDEX('PM10'!D$4:D$22,MATCH('Monthly Review PM10'!$B40,'PM10'!$B$4:$B$22,0),0)),"",INDEX('PM10'!D$26:D$44,MATCH('Monthly Review PM10'!$B40,'PM10'!$B$26:$B$44,0),0)))</f>
        <v>0.90425809822361558</v>
      </c>
      <c r="G40" s="21" cm="1">
        <f t="array" aca="1" ref="G40" ca="1">IF($B40="All", IF(ISERROR(AVERAGE(G$27:G39)),"NA",AVERAGE(G$27:G39)),IF(ISERROR(INDEX('PM10'!E$4:E$22,MATCH('Monthly Review PM10'!$B40,'PM10'!$B$4:$B$22,0),0)),"",INDEX('PM10'!E$26:E$44,MATCH('Monthly Review PM10'!$B40,'PM10'!$B$26:$B$44,0),0)))</f>
        <v>0.99596247939386051</v>
      </c>
      <c r="H40" s="21" cm="1">
        <f t="array" aca="1" ref="H40" ca="1">IF($B40="All", IF(ISERROR(AVERAGE(H$27:H39)),"NA",AVERAGE(H$27:H39)),IF(ISERROR(INDEX('PM10'!F$4:F$22,MATCH('Monthly Review PM10'!$B40,'PM10'!$B$4:$B$22,0),0)),"",INDEX('PM10'!F$26:F$44,MATCH('Monthly Review PM10'!$B40,'PM10'!$B$26:$B$44,0),0)))</f>
        <v>0.98535353535353531</v>
      </c>
      <c r="I40" s="21" cm="1">
        <f t="array" aca="1" ref="I40" ca="1">IF($B40="All", IF(ISERROR(AVERAGE(I$27:I39)),"NA",AVERAGE(I$27:I39)),IF(ISERROR(INDEX('PM10'!G$4:G$22,MATCH('Monthly Review PM10'!$B40,'PM10'!$B$4:$B$22,0),0)),"",INDEX('PM10'!G$26:G$44,MATCH('Monthly Review PM10'!$B40,'PM10'!$B$26:$B$44,0),0)))</f>
        <v>0.895497311827957</v>
      </c>
      <c r="J40" s="21" cm="1">
        <f t="array" aca="1" ref="J40" ca="1">IF($B40="All", IF(ISERROR(AVERAGE(J$27:J39)),"NA",AVERAGE(J$27:J39)),IF(ISERROR(INDEX('PM10'!H$4:H$22,MATCH('Monthly Review PM10'!$B40,'PM10'!$B$4:$B$22,0),0)),"",INDEX('PM10'!H$26:H$44,MATCH('Monthly Review PM10'!$B40,'PM10'!$B$26:$B$44,0),0)))</f>
        <v>0.94595959595959589</v>
      </c>
      <c r="K40" s="21" cm="1">
        <f t="array" aca="1" ref="K40" ca="1">IF($B40="All", IF(ISERROR(AVERAGE(K$27:K39)),"NA",AVERAGE(K$27:K39)),IF(ISERROR(INDEX('PM10'!I$4:I$22,MATCH('Monthly Review PM10'!$B40,'PM10'!$B$4:$B$22,0),0)),"",INDEX('PM10'!I$26:I$44,MATCH('Monthly Review PM10'!$B40,'PM10'!$B$26:$B$44,0),0)))</f>
        <v>0.95295698924731165</v>
      </c>
      <c r="L40" s="21" cm="1">
        <f t="array" aca="1" ref="L40" ca="1">IF($B40="All", IF(ISERROR(AVERAGE(L$27:L39)),"NA",AVERAGE(L$27:L39)),IF(ISERROR(INDEX('PM10'!J$4:J$22,MATCH('Monthly Review PM10'!$B40,'PM10'!$B$4:$B$22,0),0)),"",INDEX('PM10'!J$26:J$44,MATCH('Monthly Review PM10'!$B40,'PM10'!$B$26:$B$44,0),0)))</f>
        <v>0.95051319648093857</v>
      </c>
      <c r="M40" s="21"/>
      <c r="N40" s="21"/>
      <c r="O40" s="21"/>
      <c r="P40" s="21"/>
      <c r="Q40" s="30" cm="1">
        <f t="array" aca="1" ref="Q40" ca="1">IF($B40="All", IF(ISERROR(AVERAGE(E40:P40)),"NA",AVERAGE(E40:P40)),IF(ISERROR(INDEX('PM10'!O$4:O$22,MATCH('Monthly Review PM10'!$B40,'PM10'!$B$4:$B$22,0),0)),"",INDEX('PM10'!O$26:O$44,MATCH('Monthly Review PM10'!$B40,'PM10'!$B$26:$B$44,0),0)))</f>
        <v>0.9437152045742927</v>
      </c>
    </row>
    <row r="41" spans="2:17" x14ac:dyDescent="0.35">
      <c r="B41" s="107" t="s">
        <v>62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3" spans="2:17" ht="16.5" x14ac:dyDescent="0.35">
      <c r="B43" s="93" t="s">
        <v>178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</row>
    <row r="44" spans="2:17" x14ac:dyDescent="0.35">
      <c r="B44" s="8" t="s">
        <v>44</v>
      </c>
      <c r="C44" s="8" t="s">
        <v>45</v>
      </c>
      <c r="D44" s="8" t="s">
        <v>46</v>
      </c>
      <c r="E44" s="8" t="s">
        <v>47</v>
      </c>
      <c r="F44" s="8" t="s">
        <v>48</v>
      </c>
      <c r="G44" s="8" t="s">
        <v>49</v>
      </c>
      <c r="H44" s="8" t="s">
        <v>50</v>
      </c>
      <c r="I44" s="8" t="s">
        <v>51</v>
      </c>
      <c r="J44" s="8" t="s">
        <v>52</v>
      </c>
      <c r="K44" s="8" t="s">
        <v>53</v>
      </c>
      <c r="L44" s="8" t="s">
        <v>54</v>
      </c>
      <c r="M44" s="8" t="s">
        <v>55</v>
      </c>
      <c r="N44" s="8" t="s">
        <v>56</v>
      </c>
      <c r="O44" s="8" t="s">
        <v>57</v>
      </c>
      <c r="P44" s="8" t="s">
        <v>58</v>
      </c>
      <c r="Q44" s="8" t="s">
        <v>64</v>
      </c>
    </row>
    <row r="45" spans="2:17" x14ac:dyDescent="0.35">
      <c r="B45" s="5" t="str" cm="1">
        <f t="array" aca="1" ref="B45:B58" ca="1">IF(B$3="All",INDIRECT(_xlfn.CONCAT(B$2,"_PM10"),TRUE),B$3)</f>
        <v>BH11</v>
      </c>
      <c r="C45" s="5" t="str">
        <f ca="1">IFERROR(IF(B45="All","-",VLOOKUP($B45,'List of AQMS'!$A$59:$C$77,3,FALSE)),"")</f>
        <v>Brighton - Lewes Road, A270</v>
      </c>
      <c r="D45" s="5" t="str">
        <f ca="1">IFERROR(IF(B45="All","-",VLOOKUP($B45,'List of AQMS'!$B$38:$C$56,2,FALSE)),"")</f>
        <v>Brighton_and_Hove</v>
      </c>
      <c r="E45" s="22" t="str" cm="1">
        <f t="array" aca="1" ref="E45" ca="1">IF($B45="All", IF(ISERROR(SUM(E44:E$45)),"NA",SUM(E44:E$45)),IF(ISERROR(INDEX('PM10'!C$48:C$66,MATCH('Monthly Review PM10'!$B45,'PM10'!$B$4:$B$22,0),0)),"",INDEX('PM10'!C$48:C$66,MATCH('Monthly Review PM10'!$B45,'PM10'!$B$48:$B$66),0)))</f>
        <v>N/A</v>
      </c>
      <c r="F45" s="22" t="str" cm="1">
        <f t="array" aca="1" ref="F45" ca="1">IF($B45="All", IF(ISERROR(SUM(F44:F$45)),"NA",SUM(F44:F$45)),IF(ISERROR(INDEX('PM10'!D$48:D$66,MATCH('Monthly Review PM10'!$B45,'PM10'!$B$4:$B$22,0),0)),"",INDEX('PM10'!D$48:D$66,MATCH('Monthly Review PM10'!$B45,'PM10'!$B$48:$B$66),0)))</f>
        <v>N/A</v>
      </c>
      <c r="G45" s="22" t="str" cm="1">
        <f t="array" aca="1" ref="G45" ca="1">IF($B45="All", IF(ISERROR(SUM(G44:G$45)),"NA",SUM(G44:G$45)),IF(ISERROR(INDEX('PM10'!E$48:E$66,MATCH('Monthly Review PM10'!$B45,'PM10'!$B$4:$B$22,0),0)),"",INDEX('PM10'!E$48:E$66,MATCH('Monthly Review PM10'!$B45,'PM10'!$B$48:$B$66),0)))</f>
        <v>N/A</v>
      </c>
      <c r="H45" s="22" t="str" cm="1">
        <f t="array" aca="1" ref="H45" ca="1">IF($B45="All", IF(ISERROR(SUM(H44:H$45)),"NA",SUM(H44:H$45)),IF(ISERROR(INDEX('PM10'!F$48:F$66,MATCH('Monthly Review PM10'!$B45,'PM10'!$B$4:$B$22,0),0)),"",INDEX('PM10'!F$48:F$66,MATCH('Monthly Review PM10'!$B45,'PM10'!$B$48:$B$66),0)))</f>
        <v>N/A</v>
      </c>
      <c r="I45" s="22" cm="1">
        <f t="array" aca="1" ref="I45" ca="1">IF($B45="All", IF(ISERROR(SUM(I44:I$45)),"NA",SUM(I44:I$45)),IF(ISERROR(INDEX('PM10'!G$48:G$66,MATCH('Monthly Review PM10'!$B45,'PM10'!$B$4:$B$22,0),0)),"",INDEX('PM10'!G$48:G$66,MATCH('Monthly Review PM10'!$B45,'PM10'!$B$48:$B$66),0)))</f>
        <v>0</v>
      </c>
      <c r="J45" s="22" cm="1">
        <f t="array" aca="1" ref="J45" ca="1">IF($B45="All", IF(ISERROR(SUM(J44:J$45)),"NA",SUM(J44:J$45)),IF(ISERROR(INDEX('PM10'!H$48:H$66,MATCH('Monthly Review PM10'!$B45,'PM10'!$B$4:$B$22,0),0)),"",INDEX('PM10'!H$48:H$66,MATCH('Monthly Review PM10'!$B45,'PM10'!$B$48:$B$66),0)))</f>
        <v>0</v>
      </c>
      <c r="K45" s="22" cm="1">
        <f t="array" aca="1" ref="K45" ca="1">IF($B45="All", IF(ISERROR(SUM(K44:K$45)),"NA",SUM(K44:K$45)),IF(ISERROR(INDEX('PM10'!I$48:I$66,MATCH('Monthly Review PM10'!$B45,'PM10'!$B$4:$B$22,0),0)),"",INDEX('PM10'!I$48:I$66,MATCH('Monthly Review PM10'!$B45,'PM10'!$B$48:$B$66),0)))</f>
        <v>0</v>
      </c>
      <c r="L45" s="22" cm="1">
        <f t="array" aca="1" ref="L45" ca="1">IF($B45="All", IF(ISERROR(SUM(L44:L$45)),"NA",SUM(L44:L$45)),IF(ISERROR(INDEX('PM10'!J$48:J$66,MATCH('Monthly Review PM10'!$B45,'PM10'!$B$4:$B$22,0),0)),"",INDEX('PM10'!J$48:J$66,MATCH('Monthly Review PM10'!$B45,'PM10'!$B$48:$B$66),0)))</f>
        <v>0</v>
      </c>
      <c r="M45" s="22"/>
      <c r="N45" s="22"/>
      <c r="O45" s="22"/>
      <c r="P45" s="22"/>
      <c r="Q45" s="36" cm="1">
        <f t="array" aca="1" ref="Q45" ca="1">IF($B45="All", IF(ISERROR(AVERAGE(Q44:Q$45)),"NA",AVERAGE(Q44:Q$45)),IF(ISERROR(INDEX('PM10'!O$48:O$66,MATCH('Monthly Review PM10'!$B45,'PM10'!$B$4:$B$22,0),0)),"",INDEX('PM10'!O$48:O$66,MATCH('Monthly Review PM10'!$B45,'PM10'!$B$48:$B$66),0)))</f>
        <v>0</v>
      </c>
    </row>
    <row r="46" spans="2:17" x14ac:dyDescent="0.35">
      <c r="B46" s="5" t="str">
        <f ca="1"/>
        <v>EB1</v>
      </c>
      <c r="C46" s="5" t="str">
        <f ca="1">IFERROR(IF(B46="All","-",VLOOKUP($B46,'List of AQMS'!$A$59:$C$77,3,FALSE)),"")</f>
        <v xml:space="preserve">Eastbourne BC - Devonshire Park </v>
      </c>
      <c r="D46" s="5" t="str">
        <f ca="1">IFERROR(IF(B46="All","-",VLOOKUP($B46,'List of AQMS'!$B$38:$C$56,2,FALSE)),"")</f>
        <v>Eastbourne</v>
      </c>
      <c r="E46" s="22" cm="1">
        <f t="array" aca="1" ref="E46" ca="1">IF($B46="All", IF(ISERROR(SUM(E45:E$45)),"NA",SUM(E45:E$45)),IF(ISERROR(INDEX('PM10'!C$48:C$66,MATCH('Monthly Review PM10'!$B46,'PM10'!$B$4:$B$22,0),0)),"",INDEX('PM10'!C$48:C$66,MATCH('Monthly Review PM10'!$B46,'PM10'!$B$48:$B$66),0)))</f>
        <v>0</v>
      </c>
      <c r="F46" s="22" cm="1">
        <f t="array" aca="1" ref="F46" ca="1">IF($B46="All", IF(ISERROR(SUM(F45:F$45)),"NA",SUM(F45:F$45)),IF(ISERROR(INDEX('PM10'!D$48:D$66,MATCH('Monthly Review PM10'!$B46,'PM10'!$B$4:$B$22,0),0)),"",INDEX('PM10'!D$48:D$66,MATCH('Monthly Review PM10'!$B46,'PM10'!$B$48:$B$66),0)))</f>
        <v>0</v>
      </c>
      <c r="G46" s="22" cm="1">
        <f t="array" aca="1" ref="G46" ca="1">IF($B46="All", IF(ISERROR(SUM(G45:G$45)),"NA",SUM(G45:G$45)),IF(ISERROR(INDEX('PM10'!E$48:E$66,MATCH('Monthly Review PM10'!$B46,'PM10'!$B$4:$B$22,0),0)),"",INDEX('PM10'!E$48:E$66,MATCH('Monthly Review PM10'!$B46,'PM10'!$B$48:$B$66),0)))</f>
        <v>0</v>
      </c>
      <c r="H46" s="22" cm="1">
        <f t="array" aca="1" ref="H46" ca="1">IF($B46="All", IF(ISERROR(SUM(H45:H$45)),"NA",SUM(H45:H$45)),IF(ISERROR(INDEX('PM10'!F$48:F$66,MATCH('Monthly Review PM10'!$B46,'PM10'!$B$4:$B$22,0),0)),"",INDEX('PM10'!F$48:F$66,MATCH('Monthly Review PM10'!$B46,'PM10'!$B$48:$B$66),0)))</f>
        <v>0</v>
      </c>
      <c r="I46" s="22" cm="1">
        <f t="array" aca="1" ref="I46" ca="1">IF($B46="All", IF(ISERROR(SUM(I45:I$45)),"NA",SUM(I45:I$45)),IF(ISERROR(INDEX('PM10'!G$48:G$66,MATCH('Monthly Review PM10'!$B46,'PM10'!$B$4:$B$22,0),0)),"",INDEX('PM10'!G$48:G$66,MATCH('Monthly Review PM10'!$B46,'PM10'!$B$48:$B$66),0)))</f>
        <v>0</v>
      </c>
      <c r="J46" s="22" cm="1">
        <f t="array" aca="1" ref="J46" ca="1">IF($B46="All", IF(ISERROR(SUM(J45:J$45)),"NA",SUM(J45:J$45)),IF(ISERROR(INDEX('PM10'!H$48:H$66,MATCH('Monthly Review PM10'!$B46,'PM10'!$B$4:$B$22,0),0)),"",INDEX('PM10'!H$48:H$66,MATCH('Monthly Review PM10'!$B46,'PM10'!$B$48:$B$66),0)))</f>
        <v>0</v>
      </c>
      <c r="K46" s="22" cm="1">
        <f t="array" aca="1" ref="K46" ca="1">IF($B46="All", IF(ISERROR(SUM(K45:K$45)),"NA",SUM(K45:K$45)),IF(ISERROR(INDEX('PM10'!I$48:I$66,MATCH('Monthly Review PM10'!$B46,'PM10'!$B$4:$B$22,0),0)),"",INDEX('PM10'!I$48:I$66,MATCH('Monthly Review PM10'!$B46,'PM10'!$B$48:$B$66),0)))</f>
        <v>0</v>
      </c>
      <c r="L46" s="22" cm="1">
        <f t="array" aca="1" ref="L46" ca="1">IF($B46="All", IF(ISERROR(SUM(L45:L$45)),"NA",SUM(L45:L$45)),IF(ISERROR(INDEX('PM10'!J$48:J$66,MATCH('Monthly Review PM10'!$B46,'PM10'!$B$4:$B$22,0),0)),"",INDEX('PM10'!J$48:J$66,MATCH('Monthly Review PM10'!$B46,'PM10'!$B$48:$B$66),0)))</f>
        <v>0</v>
      </c>
      <c r="M46" s="22"/>
      <c r="N46" s="22"/>
      <c r="O46" s="22"/>
      <c r="P46" s="22"/>
      <c r="Q46" s="36" cm="1">
        <f t="array" aca="1" ref="Q46" ca="1">IF($B46="All", IF(ISERROR(AVERAGE(Q45:Q$45)),"NA",AVERAGE(Q45:Q$45)),IF(ISERROR(INDEX('PM10'!O$48:O$66,MATCH('Monthly Review PM10'!$B46,'PM10'!$B$4:$B$22,0),0)),"",INDEX('PM10'!O$48:O$66,MATCH('Monthly Review PM10'!$B46,'PM10'!$B$48:$B$66),0)))</f>
        <v>0</v>
      </c>
    </row>
    <row r="47" spans="2:17" x14ac:dyDescent="0.35">
      <c r="B47" s="5" t="str">
        <f ca="1"/>
        <v>EB3</v>
      </c>
      <c r="C47" s="5" t="str">
        <f ca="1">IFERROR(IF(B47="All","-",VLOOKUP($B47,'List of AQMS'!$A$59:$C$77,3,FALSE)),"")</f>
        <v xml:space="preserve">AURN - Holly Place </v>
      </c>
      <c r="D47" s="5" t="str">
        <f ca="1">IFERROR(IF(B47="All","-",VLOOKUP($B47,'List of AQMS'!$B$38:$C$56,2,FALSE)),"")</f>
        <v>Eastbourne</v>
      </c>
      <c r="E47" s="22" cm="1">
        <f t="array" aca="1" ref="E47" ca="1">IF($B47="All", IF(ISERROR(SUM(E$45:E46)),"NA",SUM(E$45:E46)),IF(ISERROR(INDEX('PM10'!C$48:C$66,MATCH('Monthly Review PM10'!$B47,'PM10'!$B$4:$B$22,0),0)),"",INDEX('PM10'!C$48:C$66,MATCH('Monthly Review PM10'!$B47,'PM10'!$B$48:$B$66),0)))</f>
        <v>0</v>
      </c>
      <c r="F47" s="22" cm="1">
        <f t="array" aca="1" ref="F47" ca="1">IF($B47="All", IF(ISERROR(SUM(F$45:F46)),"NA",SUM(F$45:F46)),IF(ISERROR(INDEX('PM10'!D$48:D$66,MATCH('Monthly Review PM10'!$B47,'PM10'!$B$4:$B$22,0),0)),"",INDEX('PM10'!D$48:D$66,MATCH('Monthly Review PM10'!$B47,'PM10'!$B$48:$B$66),0)))</f>
        <v>0</v>
      </c>
      <c r="G47" s="22" cm="1">
        <f t="array" aca="1" ref="G47" ca="1">IF($B47="All", IF(ISERROR(SUM(G$45:G46)),"NA",SUM(G$45:G46)),IF(ISERROR(INDEX('PM10'!E$48:E$66,MATCH('Monthly Review PM10'!$B47,'PM10'!$B$4:$B$22,0),0)),"",INDEX('PM10'!E$48:E$66,MATCH('Monthly Review PM10'!$B47,'PM10'!$B$48:$B$66),0)))</f>
        <v>0</v>
      </c>
      <c r="H47" s="22" cm="1">
        <f t="array" aca="1" ref="H47" ca="1">IF($B47="All", IF(ISERROR(SUM(H$45:H46)),"NA",SUM(H$45:H46)),IF(ISERROR(INDEX('PM10'!F$48:F$66,MATCH('Monthly Review PM10'!$B47,'PM10'!$B$4:$B$22,0),0)),"",INDEX('PM10'!F$48:F$66,MATCH('Monthly Review PM10'!$B47,'PM10'!$B$48:$B$66),0)))</f>
        <v>0</v>
      </c>
      <c r="I47" s="22" cm="1">
        <f t="array" aca="1" ref="I47" ca="1">IF($B47="All", IF(ISERROR(SUM(I$45:I46)),"NA",SUM(I$45:I46)),IF(ISERROR(INDEX('PM10'!G$48:G$66,MATCH('Monthly Review PM10'!$B47,'PM10'!$B$4:$B$22,0),0)),"",INDEX('PM10'!G$48:G$66,MATCH('Monthly Review PM10'!$B47,'PM10'!$B$48:$B$66),0)))</f>
        <v>0</v>
      </c>
      <c r="J47" s="22" cm="1">
        <f t="array" aca="1" ref="J47" ca="1">IF($B47="All", IF(ISERROR(SUM(J$45:J46)),"NA",SUM(J$45:J46)),IF(ISERROR(INDEX('PM10'!H$48:H$66,MATCH('Monthly Review PM10'!$B47,'PM10'!$B$4:$B$22,0),0)),"",INDEX('PM10'!H$48:H$66,MATCH('Monthly Review PM10'!$B47,'PM10'!$B$48:$B$66),0)))</f>
        <v>0</v>
      </c>
      <c r="K47" s="22" cm="1">
        <f t="array" aca="1" ref="K47" ca="1">IF($B47="All", IF(ISERROR(SUM(K$45:K46)),"NA",SUM(K$45:K46)),IF(ISERROR(INDEX('PM10'!I$48:I$66,MATCH('Monthly Review PM10'!$B47,'PM10'!$B$4:$B$22,0),0)),"",INDEX('PM10'!I$48:I$66,MATCH('Monthly Review PM10'!$B47,'PM10'!$B$48:$B$66),0)))</f>
        <v>0</v>
      </c>
      <c r="L47" s="22" cm="1">
        <f t="array" aca="1" ref="L47" ca="1">IF($B47="All", IF(ISERROR(SUM(L$45:L46)),"NA",SUM(L$45:L46)),IF(ISERROR(INDEX('PM10'!J$48:J$66,MATCH('Monthly Review PM10'!$B47,'PM10'!$B$4:$B$22,0),0)),"",INDEX('PM10'!J$48:J$66,MATCH('Monthly Review PM10'!$B47,'PM10'!$B$48:$B$66),0)))</f>
        <v>0</v>
      </c>
      <c r="M47" s="22"/>
      <c r="N47" s="22"/>
      <c r="O47" s="22"/>
      <c r="P47" s="22"/>
      <c r="Q47" s="36" cm="1">
        <f t="array" aca="1" ref="Q47" ca="1">IF($B47="All", IF(ISERROR(AVERAGE(Q$45:Q46)),"NA",AVERAGE(Q$45:Q46)),IF(ISERROR(INDEX('PM10'!O$48:O$66,MATCH('Monthly Review PM10'!$B47,'PM10'!$B$4:$B$22,0),0)),"",INDEX('PM10'!O$48:O$66,MATCH('Monthly Review PM10'!$B47,'PM10'!$B$48:$B$66),0)))</f>
        <v>0</v>
      </c>
    </row>
    <row r="48" spans="2:17" x14ac:dyDescent="0.35">
      <c r="B48" s="5" t="str">
        <f ca="1"/>
        <v>LL1</v>
      </c>
      <c r="C48" s="5" t="str">
        <f ca="1">IFERROR(IF(B48="All","-",VLOOKUP($B48,'List of AQMS'!$A$59:$C$77,3,FALSE)),"")</f>
        <v xml:space="preserve">AURN - Lullington Heath </v>
      </c>
      <c r="D48" s="5" t="str">
        <f ca="1">IFERROR(IF(B48="All","-",VLOOKUP($B48,'List of AQMS'!$B$38:$C$56,2,FALSE)),"")</f>
        <v>Wealden</v>
      </c>
      <c r="E48" s="22" cm="1">
        <f t="array" aca="1" ref="E48" ca="1">IF($B48="All", IF(ISERROR(SUM(E$45:E47)),"NA",SUM(E$45:E47)),IF(ISERROR(INDEX('PM10'!C$48:C$66,MATCH('Monthly Review PM10'!$B48,'PM10'!$B$4:$B$22,0),0)),"",INDEX('PM10'!C$48:C$66,MATCH('Monthly Review PM10'!$B48,'PM10'!$B$48:$B$66),0)))</f>
        <v>0</v>
      </c>
      <c r="F48" s="22" cm="1">
        <f t="array" aca="1" ref="F48" ca="1">IF($B48="All", IF(ISERROR(SUM(F$45:F47)),"NA",SUM(F$45:F47)),IF(ISERROR(INDEX('PM10'!D$48:D$66,MATCH('Monthly Review PM10'!$B48,'PM10'!$B$4:$B$22,0),0)),"",INDEX('PM10'!D$48:D$66,MATCH('Monthly Review PM10'!$B48,'PM10'!$B$48:$B$66),0)))</f>
        <v>0</v>
      </c>
      <c r="G48" s="22" cm="1">
        <f t="array" aca="1" ref="G48" ca="1">IF($B48="All", IF(ISERROR(SUM(G$45:G47)),"NA",SUM(G$45:G47)),IF(ISERROR(INDEX('PM10'!E$48:E$66,MATCH('Monthly Review PM10'!$B48,'PM10'!$B$4:$B$22,0),0)),"",INDEX('PM10'!E$48:E$66,MATCH('Monthly Review PM10'!$B48,'PM10'!$B$48:$B$66),0)))</f>
        <v>0</v>
      </c>
      <c r="H48" s="22" cm="1">
        <f t="array" aca="1" ref="H48" ca="1">IF($B48="All", IF(ISERROR(SUM(H$45:H47)),"NA",SUM(H$45:H47)),IF(ISERROR(INDEX('PM10'!F$48:F$66,MATCH('Monthly Review PM10'!$B48,'PM10'!$B$4:$B$22,0),0)),"",INDEX('PM10'!F$48:F$66,MATCH('Monthly Review PM10'!$B48,'PM10'!$B$48:$B$66),0)))</f>
        <v>0</v>
      </c>
      <c r="I48" s="22" cm="1">
        <f t="array" aca="1" ref="I48" ca="1">IF($B48="All", IF(ISERROR(SUM(I$45:I47)),"NA",SUM(I$45:I47)),IF(ISERROR(INDEX('PM10'!G$48:G$66,MATCH('Monthly Review PM10'!$B48,'PM10'!$B$4:$B$22,0),0)),"",INDEX('PM10'!G$48:G$66,MATCH('Monthly Review PM10'!$B48,'PM10'!$B$48:$B$66),0)))</f>
        <v>0</v>
      </c>
      <c r="J48" s="22" cm="1">
        <f t="array" aca="1" ref="J48" ca="1">IF($B48="All", IF(ISERROR(SUM(J$45:J47)),"NA",SUM(J$45:J47)),IF(ISERROR(INDEX('PM10'!H$48:H$66,MATCH('Monthly Review PM10'!$B48,'PM10'!$B$4:$B$22,0),0)),"",INDEX('PM10'!H$48:H$66,MATCH('Monthly Review PM10'!$B48,'PM10'!$B$48:$B$66),0)))</f>
        <v>0</v>
      </c>
      <c r="K48" s="22" cm="1">
        <f t="array" aca="1" ref="K48" ca="1">IF($B48="All", IF(ISERROR(SUM(K$45:K47)),"NA",SUM(K$45:K47)),IF(ISERROR(INDEX('PM10'!I$48:I$66,MATCH('Monthly Review PM10'!$B48,'PM10'!$B$4:$B$22,0),0)),"",INDEX('PM10'!I$48:I$66,MATCH('Monthly Review PM10'!$B48,'PM10'!$B$48:$B$66),0)))</f>
        <v>0</v>
      </c>
      <c r="L48" s="22" cm="1">
        <f t="array" aca="1" ref="L48" ca="1">IF($B48="All", IF(ISERROR(SUM(L$45:L47)),"NA",SUM(L$45:L47)),IF(ISERROR(INDEX('PM10'!J$48:J$66,MATCH('Monthly Review PM10'!$B48,'PM10'!$B$4:$B$22,0),0)),"",INDEX('PM10'!J$48:J$66,MATCH('Monthly Review PM10'!$B48,'PM10'!$B$48:$B$66),0)))</f>
        <v>0</v>
      </c>
      <c r="M48" s="22"/>
      <c r="N48" s="22"/>
      <c r="O48" s="22"/>
      <c r="P48" s="22"/>
      <c r="Q48" s="36" cm="1">
        <f t="array" aca="1" ref="Q48" ca="1">IF($B48="All", IF(ISERROR(AVERAGE(Q$45:Q47)),"NA",AVERAGE(Q$45:Q47)),IF(ISERROR(INDEX('PM10'!O$48:O$66,MATCH('Monthly Review PM10'!$B48,'PM10'!$B$4:$B$22,0),0)),"",INDEX('PM10'!O$48:O$66,MATCH('Monthly Review PM10'!$B48,'PM10'!$B$48:$B$66),0)))</f>
        <v>0</v>
      </c>
    </row>
    <row r="49" spans="2:17" x14ac:dyDescent="0.35">
      <c r="B49" s="5" t="str">
        <f ca="1"/>
        <v>HT1</v>
      </c>
      <c r="C49" s="5" t="str">
        <f ca="1">IFERROR(IF(B49="All","-",VLOOKUP($B49,'List of AQMS'!$A$59:$C$77,3,FALSE)),"")</f>
        <v xml:space="preserve">Hastings BC - Bexhill Rd, Bulverhythe </v>
      </c>
      <c r="D49" s="5" t="str">
        <f ca="1">IFERROR(IF(B49="All","-",VLOOKUP($B49,'List of AQMS'!$B$38:$C$56,2,FALSE)),"")</f>
        <v>Hastings</v>
      </c>
      <c r="E49" s="22" cm="1">
        <f t="array" aca="1" ref="E49" ca="1">IF($B49="All", IF(ISERROR(SUM(E$45:E48)),"NA",SUM(E$45:E48)),IF(ISERROR(INDEX('PM10'!C$48:C$66,MATCH('Monthly Review PM10'!$B49,'PM10'!$B$4:$B$22,0),0)),"",INDEX('PM10'!C$48:C$66,MATCH('Monthly Review PM10'!$B49,'PM10'!$B$48:$B$66),0)))</f>
        <v>0</v>
      </c>
      <c r="F49" s="22" cm="1">
        <f t="array" aca="1" ref="F49" ca="1">IF($B49="All", IF(ISERROR(SUM(F$45:F48)),"NA",SUM(F$45:F48)),IF(ISERROR(INDEX('PM10'!D$48:D$66,MATCH('Monthly Review PM10'!$B49,'PM10'!$B$4:$B$22,0),0)),"",INDEX('PM10'!D$48:D$66,MATCH('Monthly Review PM10'!$B49,'PM10'!$B$48:$B$66),0)))</f>
        <v>0</v>
      </c>
      <c r="G49" s="22" cm="1">
        <f t="array" aca="1" ref="G49" ca="1">IF($B49="All", IF(ISERROR(SUM(G$45:G48)),"NA",SUM(G$45:G48)),IF(ISERROR(INDEX('PM10'!E$48:E$66,MATCH('Monthly Review PM10'!$B49,'PM10'!$B$4:$B$22,0),0)),"",INDEX('PM10'!E$48:E$66,MATCH('Monthly Review PM10'!$B49,'PM10'!$B$48:$B$66),0)))</f>
        <v>0</v>
      </c>
      <c r="H49" s="22" cm="1">
        <f t="array" aca="1" ref="H49" ca="1">IF($B49="All", IF(ISERROR(SUM(H$45:H48)),"NA",SUM(H$45:H48)),IF(ISERROR(INDEX('PM10'!F$48:F$66,MATCH('Monthly Review PM10'!$B49,'PM10'!$B$4:$B$22,0),0)),"",INDEX('PM10'!F$48:F$66,MATCH('Monthly Review PM10'!$B49,'PM10'!$B$48:$B$66),0)))</f>
        <v>0</v>
      </c>
      <c r="I49" s="22" cm="1">
        <f t="array" aca="1" ref="I49" ca="1">IF($B49="All", IF(ISERROR(SUM(I$45:I48)),"NA",SUM(I$45:I48)),IF(ISERROR(INDEX('PM10'!G$48:G$66,MATCH('Monthly Review PM10'!$B49,'PM10'!$B$4:$B$22,0),0)),"",INDEX('PM10'!G$48:G$66,MATCH('Monthly Review PM10'!$B49,'PM10'!$B$48:$B$66),0)))</f>
        <v>0</v>
      </c>
      <c r="J49" s="22" cm="1">
        <f t="array" aca="1" ref="J49" ca="1">IF($B49="All", IF(ISERROR(SUM(J$45:J48)),"NA",SUM(J$45:J48)),IF(ISERROR(INDEX('PM10'!H$48:H$66,MATCH('Monthly Review PM10'!$B49,'PM10'!$B$4:$B$22,0),0)),"",INDEX('PM10'!H$48:H$66,MATCH('Monthly Review PM10'!$B49,'PM10'!$B$48:$B$66),0)))</f>
        <v>0</v>
      </c>
      <c r="K49" s="22" cm="1">
        <f t="array" aca="1" ref="K49" ca="1">IF($B49="All", IF(ISERROR(SUM(K$45:K48)),"NA",SUM(K$45:K48)),IF(ISERROR(INDEX('PM10'!I$48:I$66,MATCH('Monthly Review PM10'!$B49,'PM10'!$B$4:$B$22,0),0)),"",INDEX('PM10'!I$48:I$66,MATCH('Monthly Review PM10'!$B49,'PM10'!$B$48:$B$66),0)))</f>
        <v>0</v>
      </c>
      <c r="L49" s="22" cm="1">
        <f t="array" aca="1" ref="L49" ca="1">IF($B49="All", IF(ISERROR(SUM(L$45:L48)),"NA",SUM(L$45:L48)),IF(ISERROR(INDEX('PM10'!J$48:J$66,MATCH('Monthly Review PM10'!$B49,'PM10'!$B$4:$B$22,0),0)),"",INDEX('PM10'!J$48:J$66,MATCH('Monthly Review PM10'!$B49,'PM10'!$B$48:$B$66),0)))</f>
        <v>0</v>
      </c>
      <c r="M49" s="22"/>
      <c r="N49" s="22"/>
      <c r="O49" s="22"/>
      <c r="P49" s="22"/>
      <c r="Q49" s="36" cm="1">
        <f t="array" aca="1" ref="Q49" ca="1">IF($B49="All", IF(ISERROR(AVERAGE(Q$45:Q48)),"NA",AVERAGE(Q$45:Q48)),IF(ISERROR(INDEX('PM10'!O$48:O$66,MATCH('Monthly Review PM10'!$B49,'PM10'!$B$4:$B$22,0),0)),"",INDEX('PM10'!O$48:O$66,MATCH('Monthly Review PM10'!$B49,'PM10'!$B$48:$B$66),0)))</f>
        <v>0</v>
      </c>
    </row>
    <row r="50" spans="2:17" x14ac:dyDescent="0.35">
      <c r="B50" s="5" t="str">
        <f ca="1"/>
        <v>RY2</v>
      </c>
      <c r="C50" s="5" t="str">
        <f ca="1">IFERROR(IF(B50="All","-",VLOOKUP($B50,'List of AQMS'!$A$59:$C$77,3,FALSE)),"")</f>
        <v xml:space="preserve">Rother DC -  De La Warr Road </v>
      </c>
      <c r="D50" s="5" t="str">
        <f ca="1">IFERROR(IF(B50="All","-",VLOOKUP($B50,'List of AQMS'!$B$38:$C$56,2,FALSE)),"")</f>
        <v>Rother</v>
      </c>
      <c r="E50" s="22" cm="1">
        <f t="array" aca="1" ref="E50" ca="1">IF($B50="All", IF(ISERROR(SUM(E$45:E49)),"NA",SUM(E$45:E49)),IF(ISERROR(INDEX('PM10'!C$48:C$66,MATCH('Monthly Review PM10'!$B50,'PM10'!$B$4:$B$22,0),0)),"",INDEX('PM10'!C$48:C$66,MATCH('Monthly Review PM10'!$B50,'PM10'!$B$48:$B$66),0)))</f>
        <v>0</v>
      </c>
      <c r="F50" s="22" cm="1">
        <f t="array" aca="1" ref="F50" ca="1">IF($B50="All", IF(ISERROR(SUM(F$45:F49)),"NA",SUM(F$45:F49)),IF(ISERROR(INDEX('PM10'!D$48:D$66,MATCH('Monthly Review PM10'!$B50,'PM10'!$B$4:$B$22,0),0)),"",INDEX('PM10'!D$48:D$66,MATCH('Monthly Review PM10'!$B50,'PM10'!$B$48:$B$66),0)))</f>
        <v>0</v>
      </c>
      <c r="G50" s="22" cm="1">
        <f t="array" aca="1" ref="G50" ca="1">IF($B50="All", IF(ISERROR(SUM(G$45:G49)),"NA",SUM(G$45:G49)),IF(ISERROR(INDEX('PM10'!E$48:E$66,MATCH('Monthly Review PM10'!$B50,'PM10'!$B$4:$B$22,0),0)),"",INDEX('PM10'!E$48:E$66,MATCH('Monthly Review PM10'!$B50,'PM10'!$B$48:$B$66),0)))</f>
        <v>0</v>
      </c>
      <c r="H50" s="22" cm="1">
        <f t="array" aca="1" ref="H50" ca="1">IF($B50="All", IF(ISERROR(SUM(H$45:H49)),"NA",SUM(H$45:H49)),IF(ISERROR(INDEX('PM10'!F$48:F$66,MATCH('Monthly Review PM10'!$B50,'PM10'!$B$4:$B$22,0),0)),"",INDEX('PM10'!F$48:F$66,MATCH('Monthly Review PM10'!$B50,'PM10'!$B$48:$B$66),0)))</f>
        <v>0</v>
      </c>
      <c r="I50" s="22" cm="1">
        <f t="array" aca="1" ref="I50" ca="1">IF($B50="All", IF(ISERROR(SUM(I$45:I49)),"NA",SUM(I$45:I49)),IF(ISERROR(INDEX('PM10'!G$48:G$66,MATCH('Monthly Review PM10'!$B50,'PM10'!$B$4:$B$22,0),0)),"",INDEX('PM10'!G$48:G$66,MATCH('Monthly Review PM10'!$B50,'PM10'!$B$48:$B$66),0)))</f>
        <v>0</v>
      </c>
      <c r="J50" s="22" cm="1">
        <f t="array" aca="1" ref="J50" ca="1">IF($B50="All", IF(ISERROR(SUM(J$45:J49)),"NA",SUM(J$45:J49)),IF(ISERROR(INDEX('PM10'!H$48:H$66,MATCH('Monthly Review PM10'!$B50,'PM10'!$B$4:$B$22,0),0)),"",INDEX('PM10'!H$48:H$66,MATCH('Monthly Review PM10'!$B50,'PM10'!$B$48:$B$66),0)))</f>
        <v>0</v>
      </c>
      <c r="K50" s="22" cm="1">
        <f t="array" aca="1" ref="K50" ca="1">IF($B50="All", IF(ISERROR(SUM(K$45:K49)),"NA",SUM(K$45:K49)),IF(ISERROR(INDEX('PM10'!I$48:I$66,MATCH('Monthly Review PM10'!$B50,'PM10'!$B$4:$B$22,0),0)),"",INDEX('PM10'!I$48:I$66,MATCH('Monthly Review PM10'!$B50,'PM10'!$B$48:$B$66),0)))</f>
        <v>0</v>
      </c>
      <c r="L50" s="22" cm="1">
        <f t="array" aca="1" ref="L50" ca="1">IF($B50="All", IF(ISERROR(SUM(L$45:L49)),"NA",SUM(L$45:L49)),IF(ISERROR(INDEX('PM10'!J$48:J$66,MATCH('Monthly Review PM10'!$B50,'PM10'!$B$4:$B$22,0),0)),"",INDEX('PM10'!J$48:J$66,MATCH('Monthly Review PM10'!$B50,'PM10'!$B$48:$B$66),0)))</f>
        <v>0</v>
      </c>
      <c r="M50" s="22"/>
      <c r="N50" s="22"/>
      <c r="O50" s="22"/>
      <c r="P50" s="22"/>
      <c r="Q50" s="36" cm="1">
        <f t="array" aca="1" ref="Q50" ca="1">IF($B50="All", IF(ISERROR(AVERAGE(Q$45:Q49)),"NA",AVERAGE(Q$45:Q49)),IF(ISERROR(INDEX('PM10'!O$48:O$66,MATCH('Monthly Review PM10'!$B50,'PM10'!$B$4:$B$22,0),0)),"",INDEX('PM10'!O$48:O$66,MATCH('Monthly Review PM10'!$B50,'PM10'!$B$48:$B$66),0)))</f>
        <v>0</v>
      </c>
    </row>
    <row r="51" spans="2:17" x14ac:dyDescent="0.35">
      <c r="B51" s="5" t="str">
        <f ca="1"/>
        <v>CI1</v>
      </c>
      <c r="C51" s="5" t="str">
        <f ca="1">IFERROR(IF(B51="All","-",VLOOKUP($B51,'List of AQMS'!$A$59:$C$77,3,FALSE)),"")</f>
        <v xml:space="preserve">Chichester DC -A27 Chichester Bypass </v>
      </c>
      <c r="D51" s="5" t="str">
        <f ca="1">IFERROR(IF(B51="All","-",VLOOKUP($B51,'List of AQMS'!$B$38:$C$56,2,FALSE)),"")</f>
        <v>Chichester</v>
      </c>
      <c r="E51" s="22" cm="1">
        <f t="array" aca="1" ref="E51" ca="1">IF($B51="All", IF(ISERROR(SUM(E$45:E50)),"NA",SUM(E$45:E50)),IF(ISERROR(INDEX('PM10'!C$48:C$66,MATCH('Monthly Review PM10'!$B51,'PM10'!$B$4:$B$22,0),0)),"",INDEX('PM10'!C$48:C$66,MATCH('Monthly Review PM10'!$B51,'PM10'!$B$48:$B$66),0)))</f>
        <v>0</v>
      </c>
      <c r="F51" s="22" cm="1">
        <f t="array" aca="1" ref="F51" ca="1">IF($B51="All", IF(ISERROR(SUM(F$45:F50)),"NA",SUM(F$45:F50)),IF(ISERROR(INDEX('PM10'!D$48:D$66,MATCH('Monthly Review PM10'!$B51,'PM10'!$B$4:$B$22,0),0)),"",INDEX('PM10'!D$48:D$66,MATCH('Monthly Review PM10'!$B51,'PM10'!$B$48:$B$66),0)))</f>
        <v>0</v>
      </c>
      <c r="G51" s="22" cm="1">
        <f t="array" aca="1" ref="G51" ca="1">IF($B51="All", IF(ISERROR(SUM(G$45:G50)),"NA",SUM(G$45:G50)),IF(ISERROR(INDEX('PM10'!E$48:E$66,MATCH('Monthly Review PM10'!$B51,'PM10'!$B$4:$B$22,0),0)),"",INDEX('PM10'!E$48:E$66,MATCH('Monthly Review PM10'!$B51,'PM10'!$B$48:$B$66),0)))</f>
        <v>0</v>
      </c>
      <c r="H51" s="22" cm="1">
        <f t="array" aca="1" ref="H51" ca="1">IF($B51="All", IF(ISERROR(SUM(H$45:H50)),"NA",SUM(H$45:H50)),IF(ISERROR(INDEX('PM10'!F$48:F$66,MATCH('Monthly Review PM10'!$B51,'PM10'!$B$4:$B$22,0),0)),"",INDEX('PM10'!F$48:F$66,MATCH('Monthly Review PM10'!$B51,'PM10'!$B$48:$B$66),0)))</f>
        <v>0</v>
      </c>
      <c r="I51" s="22" cm="1">
        <f t="array" aca="1" ref="I51" ca="1">IF($B51="All", IF(ISERROR(SUM(I$45:I50)),"NA",SUM(I$45:I50)),IF(ISERROR(INDEX('PM10'!G$48:G$66,MATCH('Monthly Review PM10'!$B51,'PM10'!$B$4:$B$22,0),0)),"",INDEX('PM10'!G$48:G$66,MATCH('Monthly Review PM10'!$B51,'PM10'!$B$48:$B$66),0)))</f>
        <v>0</v>
      </c>
      <c r="J51" s="22" cm="1">
        <f t="array" aca="1" ref="J51" ca="1">IF($B51="All", IF(ISERROR(SUM(J$45:J50)),"NA",SUM(J$45:J50)),IF(ISERROR(INDEX('PM10'!H$48:H$66,MATCH('Monthly Review PM10'!$B51,'PM10'!$B$4:$B$22,0),0)),"",INDEX('PM10'!H$48:H$66,MATCH('Monthly Review PM10'!$B51,'PM10'!$B$48:$B$66),0)))</f>
        <v>0</v>
      </c>
      <c r="K51" s="22" cm="1">
        <f t="array" aca="1" ref="K51" ca="1">IF($B51="All", IF(ISERROR(SUM(K$45:K50)),"NA",SUM(K$45:K50)),IF(ISERROR(INDEX('PM10'!I$48:I$66,MATCH('Monthly Review PM10'!$B51,'PM10'!$B$4:$B$22,0),0)),"",INDEX('PM10'!I$48:I$66,MATCH('Monthly Review PM10'!$B51,'PM10'!$B$48:$B$66),0)))</f>
        <v>0</v>
      </c>
      <c r="L51" s="22" cm="1">
        <f t="array" aca="1" ref="L51" ca="1">IF($B51="All", IF(ISERROR(SUM(L$45:L50)),"NA",SUM(L$45:L50)),IF(ISERROR(INDEX('PM10'!J$48:J$66,MATCH('Monthly Review PM10'!$B51,'PM10'!$B$4:$B$22,0),0)),"",INDEX('PM10'!J$48:J$66,MATCH('Monthly Review PM10'!$B51,'PM10'!$B$48:$B$66),0)))</f>
        <v>0</v>
      </c>
      <c r="M51" s="22"/>
      <c r="N51" s="22"/>
      <c r="O51" s="22"/>
      <c r="P51" s="22"/>
      <c r="Q51" s="36" cm="1">
        <f t="array" aca="1" ref="Q51" ca="1">IF($B51="All", IF(ISERROR(AVERAGE(Q$45:Q50)),"NA",AVERAGE(Q$45:Q50)),IF(ISERROR(INDEX('PM10'!O$48:O$66,MATCH('Monthly Review PM10'!$B51,'PM10'!$B$4:$B$22,0),0)),"",INDEX('PM10'!O$48:O$66,MATCH('Monthly Review PM10'!$B51,'PM10'!$B$48:$B$66),0)))</f>
        <v>0</v>
      </c>
    </row>
    <row r="52" spans="2:17" x14ac:dyDescent="0.35">
      <c r="B52" s="5" t="str">
        <f ca="1"/>
        <v>CA2</v>
      </c>
      <c r="C52" s="5" t="str">
        <f ca="1">IFERROR(IF(B52="All","-",VLOOKUP($B52,'List of AQMS'!$A$59:$C$77,3,FALSE)),"")</f>
        <v xml:space="preserve">Crawley BC - Gatwick Airport </v>
      </c>
      <c r="D52" s="5" t="str">
        <f ca="1">IFERROR(IF(B52="All","-",VLOOKUP($B52,'List of AQMS'!$B$38:$C$56,2,FALSE)),"")</f>
        <v>Crawley</v>
      </c>
      <c r="E52" s="22" cm="1">
        <f t="array" aca="1" ref="E52" ca="1">IF($B52="All", IF(ISERROR(SUM(E$45:E51)),"NA",SUM(E$45:E51)),IF(ISERROR(INDEX('PM10'!C$48:C$66,MATCH('Monthly Review PM10'!$B52,'PM10'!$B$4:$B$22,0),0)),"",INDEX('PM10'!C$48:C$66,MATCH('Monthly Review PM10'!$B52,'PM10'!$B$48:$B$66),0)))</f>
        <v>0</v>
      </c>
      <c r="F52" s="22" cm="1">
        <f t="array" aca="1" ref="F52" ca="1">IF($B52="All", IF(ISERROR(SUM(F$45:F51)),"NA",SUM(F$45:F51)),IF(ISERROR(INDEX('PM10'!D$48:D$66,MATCH('Monthly Review PM10'!$B52,'PM10'!$B$4:$B$22,0),0)),"",INDEX('PM10'!D$48:D$66,MATCH('Monthly Review PM10'!$B52,'PM10'!$B$48:$B$66),0)))</f>
        <v>0</v>
      </c>
      <c r="G52" s="22" cm="1">
        <f t="array" aca="1" ref="G52" ca="1">IF($B52="All", IF(ISERROR(SUM(G$45:G51)),"NA",SUM(G$45:G51)),IF(ISERROR(INDEX('PM10'!E$48:E$66,MATCH('Monthly Review PM10'!$B52,'PM10'!$B$4:$B$22,0),0)),"",INDEX('PM10'!E$48:E$66,MATCH('Monthly Review PM10'!$B52,'PM10'!$B$48:$B$66),0)))</f>
        <v>0</v>
      </c>
      <c r="H52" s="22" cm="1">
        <f t="array" aca="1" ref="H52" ca="1">IF($B52="All", IF(ISERROR(SUM(H$45:H51)),"NA",SUM(H$45:H51)),IF(ISERROR(INDEX('PM10'!F$48:F$66,MATCH('Monthly Review PM10'!$B52,'PM10'!$B$4:$B$22,0),0)),"",INDEX('PM10'!F$48:F$66,MATCH('Monthly Review PM10'!$B52,'PM10'!$B$48:$B$66),0)))</f>
        <v>0</v>
      </c>
      <c r="I52" s="22" cm="1">
        <f t="array" aca="1" ref="I52" ca="1">IF($B52="All", IF(ISERROR(SUM(I$45:I51)),"NA",SUM(I$45:I51)),IF(ISERROR(INDEX('PM10'!G$48:G$66,MATCH('Monthly Review PM10'!$B52,'PM10'!$B$4:$B$22,0),0)),"",INDEX('PM10'!G$48:G$66,MATCH('Monthly Review PM10'!$B52,'PM10'!$B$48:$B$66),0)))</f>
        <v>0</v>
      </c>
      <c r="J52" s="22" t="str" cm="1">
        <f t="array" aca="1" ref="J52" ca="1">IF($B52="All", IF(ISERROR(SUM(J$45:J51)),"NA",SUM(J$45:J51)),IF(ISERROR(INDEX('PM10'!H$48:H$66,MATCH('Monthly Review PM10'!$B52,'PM10'!$B$4:$B$22,0),0)),"",INDEX('PM10'!H$48:H$66,MATCH('Monthly Review PM10'!$B52,'PM10'!$B$48:$B$66),0)))</f>
        <v>N/A</v>
      </c>
      <c r="K52" s="22" t="str" cm="1">
        <f t="array" aca="1" ref="K52" ca="1">IF($B52="All", IF(ISERROR(SUM(K$45:K51)),"NA",SUM(K$45:K51)),IF(ISERROR(INDEX('PM10'!I$48:I$66,MATCH('Monthly Review PM10'!$B52,'PM10'!$B$4:$B$22,0),0)),"",INDEX('PM10'!I$48:I$66,MATCH('Monthly Review PM10'!$B52,'PM10'!$B$48:$B$66),0)))</f>
        <v>N/A</v>
      </c>
      <c r="L52" s="22" t="str" cm="1">
        <f t="array" aca="1" ref="L52" ca="1">IF($B52="All", IF(ISERROR(SUM(L$45:L51)),"NA",SUM(L$45:L51)),IF(ISERROR(INDEX('PM10'!J$48:J$66,MATCH('Monthly Review PM10'!$B52,'PM10'!$B$4:$B$22,0),0)),"",INDEX('PM10'!J$48:J$66,MATCH('Monthly Review PM10'!$B52,'PM10'!$B$48:$B$66),0)))</f>
        <v>N/A</v>
      </c>
      <c r="M52" s="22"/>
      <c r="N52" s="22"/>
      <c r="O52" s="22"/>
      <c r="P52" s="22"/>
      <c r="Q52" s="36" cm="1">
        <f t="array" aca="1" ref="Q52" ca="1">IF($B52="All", IF(ISERROR(AVERAGE(Q$45:Q51)),"NA",AVERAGE(Q$45:Q51)),IF(ISERROR(INDEX('PM10'!O$48:O$66,MATCH('Monthly Review PM10'!$B52,'PM10'!$B$4:$B$22,0),0)),"",INDEX('PM10'!O$48:O$66,MATCH('Monthly Review PM10'!$B52,'PM10'!$B$48:$B$66),0)))</f>
        <v>0</v>
      </c>
    </row>
    <row r="53" spans="2:17" x14ac:dyDescent="0.35">
      <c r="B53" s="5" t="str">
        <f ca="1"/>
        <v>HO2</v>
      </c>
      <c r="C53" s="5" t="str">
        <f ca="1">IFERROR(IF(B53="All","-",VLOOKUP($B53,'List of AQMS'!$A$59:$C$77,3,FALSE)),"")</f>
        <v xml:space="preserve">Horsham DC - Park Way </v>
      </c>
      <c r="D53" s="5" t="str">
        <f ca="1">IFERROR(IF(B53="All","-",VLOOKUP($B53,'List of AQMS'!$B$38:$C$56,2,FALSE)),"")</f>
        <v>Horsham</v>
      </c>
      <c r="E53" s="22" cm="1">
        <f t="array" aca="1" ref="E53" ca="1">IF($B53="All", IF(ISERROR(SUM(E$45:E52)),"NA",SUM(E$45:E52)),IF(ISERROR(INDEX('PM10'!C$48:C$66,MATCH('Monthly Review PM10'!$B53,'PM10'!$B$4:$B$22,0),0)),"",INDEX('PM10'!C$48:C$66,MATCH('Monthly Review PM10'!$B53,'PM10'!$B$48:$B$66),0)))</f>
        <v>1</v>
      </c>
      <c r="F53" s="22" cm="1">
        <f t="array" aca="1" ref="F53" ca="1">IF($B53="All", IF(ISERROR(SUM(F$45:F52)),"NA",SUM(F$45:F52)),IF(ISERROR(INDEX('PM10'!D$48:D$66,MATCH('Monthly Review PM10'!$B53,'PM10'!$B$4:$B$22,0),0)),"",INDEX('PM10'!D$48:D$66,MATCH('Monthly Review PM10'!$B53,'PM10'!$B$48:$B$66),0)))</f>
        <v>0</v>
      </c>
      <c r="G53" s="22" cm="1">
        <f t="array" aca="1" ref="G53" ca="1">IF($B53="All", IF(ISERROR(SUM(G$45:G52)),"NA",SUM(G$45:G52)),IF(ISERROR(INDEX('PM10'!E$48:E$66,MATCH('Monthly Review PM10'!$B53,'PM10'!$B$4:$B$22,0),0)),"",INDEX('PM10'!E$48:E$66,MATCH('Monthly Review PM10'!$B53,'PM10'!$B$48:$B$66),0)))</f>
        <v>0</v>
      </c>
      <c r="H53" s="22" cm="1">
        <f t="array" aca="1" ref="H53" ca="1">IF($B53="All", IF(ISERROR(SUM(H$45:H52)),"NA",SUM(H$45:H52)),IF(ISERROR(INDEX('PM10'!F$48:F$66,MATCH('Monthly Review PM10'!$B53,'PM10'!$B$4:$B$22,0),0)),"",INDEX('PM10'!F$48:F$66,MATCH('Monthly Review PM10'!$B53,'PM10'!$B$48:$B$66),0)))</f>
        <v>0</v>
      </c>
      <c r="I53" s="22" cm="1">
        <f t="array" aca="1" ref="I53" ca="1">IF($B53="All", IF(ISERROR(SUM(I$45:I52)),"NA",SUM(I$45:I52)),IF(ISERROR(INDEX('PM10'!G$48:G$66,MATCH('Monthly Review PM10'!$B53,'PM10'!$B$4:$B$22,0),0)),"",INDEX('PM10'!G$48:G$66,MATCH('Monthly Review PM10'!$B53,'PM10'!$B$48:$B$66),0)))</f>
        <v>0</v>
      </c>
      <c r="J53" s="22" cm="1">
        <f t="array" aca="1" ref="J53" ca="1">IF($B53="All", IF(ISERROR(SUM(J$45:J52)),"NA",SUM(J$45:J52)),IF(ISERROR(INDEX('PM10'!H$48:H$66,MATCH('Monthly Review PM10'!$B53,'PM10'!$B$4:$B$22,0),0)),"",INDEX('PM10'!H$48:H$66,MATCH('Monthly Review PM10'!$B53,'PM10'!$B$48:$B$66),0)))</f>
        <v>0</v>
      </c>
      <c r="K53" s="22" cm="1">
        <f t="array" aca="1" ref="K53" ca="1">IF($B53="All", IF(ISERROR(SUM(K$45:K52)),"NA",SUM(K$45:K52)),IF(ISERROR(INDEX('PM10'!I$48:I$66,MATCH('Monthly Review PM10'!$B53,'PM10'!$B$4:$B$22,0),0)),"",INDEX('PM10'!I$48:I$66,MATCH('Monthly Review PM10'!$B53,'PM10'!$B$48:$B$66),0)))</f>
        <v>0</v>
      </c>
      <c r="L53" s="22" cm="1">
        <f t="array" aca="1" ref="L53" ca="1">IF($B53="All", IF(ISERROR(SUM(L$45:L52)),"NA",SUM(L$45:L52)),IF(ISERROR(INDEX('PM10'!J$48:J$66,MATCH('Monthly Review PM10'!$B53,'PM10'!$B$4:$B$22,0),0)),"",INDEX('PM10'!J$48:J$66,MATCH('Monthly Review PM10'!$B53,'PM10'!$B$48:$B$66),0)))</f>
        <v>0</v>
      </c>
      <c r="M53" s="22"/>
      <c r="N53" s="22"/>
      <c r="O53" s="22"/>
      <c r="P53" s="22"/>
      <c r="Q53" s="36" cm="1">
        <f t="array" aca="1" ref="Q53" ca="1">IF($B53="All", IF(ISERROR(AVERAGE(Q$45:Q52)),"NA",AVERAGE(Q$45:Q52)),IF(ISERROR(INDEX('PM10'!O$48:O$66,MATCH('Monthly Review PM10'!$B53,'PM10'!$B$4:$B$22,0),0)),"",INDEX('PM10'!O$48:O$66,MATCH('Monthly Review PM10'!$B53,'PM10'!$B$48:$B$66),0)))</f>
        <v>1</v>
      </c>
    </row>
    <row r="54" spans="2:17" x14ac:dyDescent="0.35">
      <c r="B54" s="5" t="str">
        <f ca="1"/>
        <v>HO4</v>
      </c>
      <c r="C54" s="5" t="str">
        <f ca="1">IFERROR(IF(B54="All","-",VLOOKUP($B54,'List of AQMS'!$A$59:$C$77,3,FALSE)),"")</f>
        <v xml:space="preserve">AURN - Storrington </v>
      </c>
      <c r="D54" s="5" t="str">
        <f ca="1">IFERROR(IF(B54="All","-",VLOOKUP($B54,'List of AQMS'!$B$38:$C$56,2,FALSE)),"")</f>
        <v>Horsham</v>
      </c>
      <c r="E54" s="22" cm="1">
        <f t="array" aca="1" ref="E54" ca="1">IF($B54="All", IF(ISERROR(SUM(E$45:E53)),"NA",SUM(E$45:E53)),IF(ISERROR(INDEX('PM10'!C$48:C$66,MATCH('Monthly Review PM10'!$B54,'PM10'!$B$4:$B$22,0),0)),"",INDEX('PM10'!C$48:C$66,MATCH('Monthly Review PM10'!$B54,'PM10'!$B$48:$B$66),0)))</f>
        <v>0</v>
      </c>
      <c r="F54" s="22" cm="1">
        <f t="array" aca="1" ref="F54" ca="1">IF($B54="All", IF(ISERROR(SUM(F$45:F53)),"NA",SUM(F$45:F53)),IF(ISERROR(INDEX('PM10'!D$48:D$66,MATCH('Monthly Review PM10'!$B54,'PM10'!$B$4:$B$22,0),0)),"",INDEX('PM10'!D$48:D$66,MATCH('Monthly Review PM10'!$B54,'PM10'!$B$48:$B$66),0)))</f>
        <v>0</v>
      </c>
      <c r="G54" s="22" cm="1">
        <f t="array" aca="1" ref="G54" ca="1">IF($B54="All", IF(ISERROR(SUM(G$45:G53)),"NA",SUM(G$45:G53)),IF(ISERROR(INDEX('PM10'!E$48:E$66,MATCH('Monthly Review PM10'!$B54,'PM10'!$B$4:$B$22,0),0)),"",INDEX('PM10'!E$48:E$66,MATCH('Monthly Review PM10'!$B54,'PM10'!$B$48:$B$66),0)))</f>
        <v>0</v>
      </c>
      <c r="H54" s="22" cm="1">
        <f t="array" aca="1" ref="H54" ca="1">IF($B54="All", IF(ISERROR(SUM(H$45:H53)),"NA",SUM(H$45:H53)),IF(ISERROR(INDEX('PM10'!F$48:F$66,MATCH('Monthly Review PM10'!$B54,'PM10'!$B$4:$B$22,0),0)),"",INDEX('PM10'!F$48:F$66,MATCH('Monthly Review PM10'!$B54,'PM10'!$B$48:$B$66),0)))</f>
        <v>0</v>
      </c>
      <c r="I54" s="22" cm="1">
        <f t="array" aca="1" ref="I54" ca="1">IF($B54="All", IF(ISERROR(SUM(I$45:I53)),"NA",SUM(I$45:I53)),IF(ISERROR(INDEX('PM10'!G$48:G$66,MATCH('Monthly Review PM10'!$B54,'PM10'!$B$4:$B$22,0),0)),"",INDEX('PM10'!G$48:G$66,MATCH('Monthly Review PM10'!$B54,'PM10'!$B$48:$B$66),0)))</f>
        <v>0</v>
      </c>
      <c r="J54" s="22" cm="1">
        <f t="array" aca="1" ref="J54" ca="1">IF($B54="All", IF(ISERROR(SUM(J$45:J53)),"NA",SUM(J$45:J53)),IF(ISERROR(INDEX('PM10'!H$48:H$66,MATCH('Monthly Review PM10'!$B54,'PM10'!$B$4:$B$22,0),0)),"",INDEX('PM10'!H$48:H$66,MATCH('Monthly Review PM10'!$B54,'PM10'!$B$48:$B$66),0)))</f>
        <v>0</v>
      </c>
      <c r="K54" s="22" cm="1">
        <f t="array" aca="1" ref="K54" ca="1">IF($B54="All", IF(ISERROR(SUM(K$45:K53)),"NA",SUM(K$45:K53)),IF(ISERROR(INDEX('PM10'!I$48:I$66,MATCH('Monthly Review PM10'!$B54,'PM10'!$B$4:$B$22,0),0)),"",INDEX('PM10'!I$48:I$66,MATCH('Monthly Review PM10'!$B54,'PM10'!$B$48:$B$66),0)))</f>
        <v>0</v>
      </c>
      <c r="L54" s="22" cm="1">
        <f t="array" aca="1" ref="L54" ca="1">IF($B54="All", IF(ISERROR(SUM(L$45:L53)),"NA",SUM(L$45:L53)),IF(ISERROR(INDEX('PM10'!J$48:J$66,MATCH('Monthly Review PM10'!$B54,'PM10'!$B$4:$B$22,0),0)),"",INDEX('PM10'!J$48:J$66,MATCH('Monthly Review PM10'!$B54,'PM10'!$B$48:$B$66),0)))</f>
        <v>0</v>
      </c>
      <c r="M54" s="22"/>
      <c r="N54" s="22"/>
      <c r="O54" s="22"/>
      <c r="P54" s="22"/>
      <c r="Q54" s="36" cm="1">
        <f t="array" aca="1" ref="Q54" ca="1">IF($B54="All", IF(ISERROR(AVERAGE(Q$45:Q53)),"NA",AVERAGE(Q$45:Q53)),IF(ISERROR(INDEX('PM10'!O$48:O$66,MATCH('Monthly Review PM10'!$B54,'PM10'!$B$4:$B$22,0),0)),"",INDEX('PM10'!O$48:O$66,MATCH('Monthly Review PM10'!$B54,'PM10'!$B$48:$B$66),0)))</f>
        <v>0</v>
      </c>
    </row>
    <row r="55" spans="2:17" x14ac:dyDescent="0.35">
      <c r="B55" s="5" t="str">
        <f ca="1"/>
        <v>LS7</v>
      </c>
      <c r="C55" s="5" t="str">
        <f ca="1">IFERROR(IF(B55="All","-",VLOOKUP($B55,'List of AQMS'!$A$59:$C$77,3,FALSE)),"")</f>
        <v>Lewes DC - Newhaven</v>
      </c>
      <c r="D55" s="5" t="str">
        <f ca="1">IFERROR(IF(B55="All","-",VLOOKUP($B55,'List of AQMS'!$B$38:$C$56,2,FALSE)),"")</f>
        <v>Lewes</v>
      </c>
      <c r="E55" s="22" t="str" cm="1">
        <f t="array" aca="1" ref="E55" ca="1">IF($B55="All", IF(ISERROR(SUM(E$45:E54)),"NA",SUM(E$45:E54)),IF(ISERROR(INDEX('PM10'!C$48:C$66,MATCH('Monthly Review PM10'!$B55,'PM10'!$B$4:$B$22,0),0)),"",INDEX('PM10'!C$48:C$66,MATCH('Monthly Review PM10'!$B55,'PM10'!$B$48:$B$66),0)))</f>
        <v>N/A</v>
      </c>
      <c r="F55" s="22" t="str" cm="1">
        <f t="array" aca="1" ref="F55" ca="1">IF($B55="All", IF(ISERROR(SUM(F$45:F54)),"NA",SUM(F$45:F54)),IF(ISERROR(INDEX('PM10'!D$48:D$66,MATCH('Monthly Review PM10'!$B55,'PM10'!$B$4:$B$22,0),0)),"",INDEX('PM10'!D$48:D$66,MATCH('Monthly Review PM10'!$B55,'PM10'!$B$48:$B$66),0)))</f>
        <v>N/A</v>
      </c>
      <c r="G55" s="22" t="str" cm="1">
        <f t="array" aca="1" ref="G55" ca="1">IF($B55="All", IF(ISERROR(SUM(G$45:G54)),"NA",SUM(G$45:G54)),IF(ISERROR(INDEX('PM10'!E$48:E$66,MATCH('Monthly Review PM10'!$B55,'PM10'!$B$4:$B$22,0),0)),"",INDEX('PM10'!E$48:E$66,MATCH('Monthly Review PM10'!$B55,'PM10'!$B$48:$B$66),0)))</f>
        <v>N/A</v>
      </c>
      <c r="H55" s="22" t="str" cm="1">
        <f t="array" aca="1" ref="H55" ca="1">IF($B55="All", IF(ISERROR(SUM(H$45:H54)),"NA",SUM(H$45:H54)),IF(ISERROR(INDEX('PM10'!F$48:F$66,MATCH('Monthly Review PM10'!$B55,'PM10'!$B$4:$B$22,0),0)),"",INDEX('PM10'!F$48:F$66,MATCH('Monthly Review PM10'!$B55,'PM10'!$B$48:$B$66),0)))</f>
        <v>N/A</v>
      </c>
      <c r="I55" s="22" t="str" cm="1">
        <f t="array" aca="1" ref="I55" ca="1">IF($B55="All", IF(ISERROR(SUM(I$45:I54)),"NA",SUM(I$45:I54)),IF(ISERROR(INDEX('PM10'!G$48:G$66,MATCH('Monthly Review PM10'!$B55,'PM10'!$B$4:$B$22,0),0)),"",INDEX('PM10'!G$48:G$66,MATCH('Monthly Review PM10'!$B55,'PM10'!$B$48:$B$66),0)))</f>
        <v>N/A</v>
      </c>
      <c r="J55" s="22" t="str" cm="1">
        <f t="array" aca="1" ref="J55" ca="1">IF($B55="All", IF(ISERROR(SUM(J$45:J54)),"NA",SUM(J$45:J54)),IF(ISERROR(INDEX('PM10'!H$48:H$66,MATCH('Monthly Review PM10'!$B55,'PM10'!$B$4:$B$22,0),0)),"",INDEX('PM10'!H$48:H$66,MATCH('Monthly Review PM10'!$B55,'PM10'!$B$48:$B$66),0)))</f>
        <v>N/A</v>
      </c>
      <c r="K55" s="22" t="str" cm="1">
        <f t="array" aca="1" ref="K55" ca="1">IF($B55="All", IF(ISERROR(SUM(K$45:K54)),"NA",SUM(K$45:K54)),IF(ISERROR(INDEX('PM10'!I$48:I$66,MATCH('Monthly Review PM10'!$B55,'PM10'!$B$4:$B$22,0),0)),"",INDEX('PM10'!I$48:I$66,MATCH('Monthly Review PM10'!$B55,'PM10'!$B$48:$B$66),0)))</f>
        <v>N/A</v>
      </c>
      <c r="L55" s="22" t="str" cm="1">
        <f t="array" aca="1" ref="L55" ca="1">IF($B55="All", IF(ISERROR(SUM(L$45:L54)),"NA",SUM(L$45:L54)),IF(ISERROR(INDEX('PM10'!J$48:J$66,MATCH('Monthly Review PM10'!$B55,'PM10'!$B$4:$B$22,0),0)),"",INDEX('PM10'!J$48:J$66,MATCH('Monthly Review PM10'!$B55,'PM10'!$B$48:$B$66),0)))</f>
        <v>N/A</v>
      </c>
      <c r="M55" s="22"/>
      <c r="N55" s="22"/>
      <c r="O55" s="22"/>
      <c r="P55" s="22"/>
      <c r="Q55" s="36" cm="1">
        <f t="array" aca="1" ref="Q55" ca="1">IF($B55="All", IF(ISERROR(AVERAGE(Q$45:Q54)),"NA",AVERAGE(Q$45:Q54)),IF(ISERROR(INDEX('PM10'!O$48:O$66,MATCH('Monthly Review PM10'!$B55,'PM10'!$B$4:$B$22,0),0)),"",INDEX('PM10'!O$48:O$66,MATCH('Monthly Review PM10'!$B55,'PM10'!$B$48:$B$66),0)))</f>
        <v>0</v>
      </c>
    </row>
    <row r="56" spans="2:17" x14ac:dyDescent="0.35">
      <c r="B56" s="5" t="str">
        <f ca="1"/>
        <v>LS8</v>
      </c>
      <c r="C56" s="5" t="str">
        <f ca="1">IFERROR(IF(B56="All","-",VLOOKUP($B56,'List of AQMS'!$A$59:$C$77,3,FALSE)),"")</f>
        <v xml:space="preserve">Lewes DC – Little East Street </v>
      </c>
      <c r="D56" s="5" t="str">
        <f ca="1">IFERROR(IF(B56="All","-",VLOOKUP($B56,'List of AQMS'!$B$38:$C$56,2,FALSE)),"")</f>
        <v>Lewes</v>
      </c>
      <c r="E56" s="22" cm="1">
        <f t="array" aca="1" ref="E56" ca="1">IF($B56="All", IF(ISERROR(SUM(E$45:E55)),"NA",SUM(E$45:E55)),IF(ISERROR(INDEX('PM10'!C$48:C$66,MATCH('Monthly Review PM10'!$B56,'PM10'!$B$4:$B$22,0),0)),"",INDEX('PM10'!C$48:C$66,MATCH('Monthly Review PM10'!$B56,'PM10'!$B$48:$B$66),0)))</f>
        <v>0</v>
      </c>
      <c r="F56" s="22" cm="1">
        <f t="array" aca="1" ref="F56" ca="1">IF($B56="All", IF(ISERROR(SUM(F$45:F55)),"NA",SUM(F$45:F55)),IF(ISERROR(INDEX('PM10'!D$48:D$66,MATCH('Monthly Review PM10'!$B56,'PM10'!$B$4:$B$22,0),0)),"",INDEX('PM10'!D$48:D$66,MATCH('Monthly Review PM10'!$B56,'PM10'!$B$48:$B$66),0)))</f>
        <v>0</v>
      </c>
      <c r="G56" s="22" cm="1">
        <f t="array" aca="1" ref="G56" ca="1">IF($B56="All", IF(ISERROR(SUM(G$45:G55)),"NA",SUM(G$45:G55)),IF(ISERROR(INDEX('PM10'!E$48:E$66,MATCH('Monthly Review PM10'!$B56,'PM10'!$B$4:$B$22,0),0)),"",INDEX('PM10'!E$48:E$66,MATCH('Monthly Review PM10'!$B56,'PM10'!$B$48:$B$66),0)))</f>
        <v>0</v>
      </c>
      <c r="H56" s="22" cm="1">
        <f t="array" aca="1" ref="H56" ca="1">IF($B56="All", IF(ISERROR(SUM(H$45:H55)),"NA",SUM(H$45:H55)),IF(ISERROR(INDEX('PM10'!F$48:F$66,MATCH('Monthly Review PM10'!$B56,'PM10'!$B$4:$B$22,0),0)),"",INDEX('PM10'!F$48:F$66,MATCH('Monthly Review PM10'!$B56,'PM10'!$B$48:$B$66),0)))</f>
        <v>0</v>
      </c>
      <c r="I56" s="22" cm="1">
        <f t="array" aca="1" ref="I56" ca="1">IF($B56="All", IF(ISERROR(SUM(I$45:I55)),"NA",SUM(I$45:I55)),IF(ISERROR(INDEX('PM10'!G$48:G$66,MATCH('Monthly Review PM10'!$B56,'PM10'!$B$4:$B$22,0),0)),"",INDEX('PM10'!G$48:G$66,MATCH('Monthly Review PM10'!$B56,'PM10'!$B$48:$B$66),0)))</f>
        <v>0</v>
      </c>
      <c r="J56" s="22" cm="1">
        <f t="array" aca="1" ref="J56" ca="1">IF($B56="All", IF(ISERROR(SUM(J$45:J55)),"NA",SUM(J$45:J55)),IF(ISERROR(INDEX('PM10'!H$48:H$66,MATCH('Monthly Review PM10'!$B56,'PM10'!$B$4:$B$22,0),0)),"",INDEX('PM10'!H$48:H$66,MATCH('Monthly Review PM10'!$B56,'PM10'!$B$48:$B$66),0)))</f>
        <v>0</v>
      </c>
      <c r="K56" s="22" cm="1">
        <f t="array" aca="1" ref="K56" ca="1">IF($B56="All", IF(ISERROR(SUM(K$45:K55)),"NA",SUM(K$45:K55)),IF(ISERROR(INDEX('PM10'!I$48:I$66,MATCH('Monthly Review PM10'!$B56,'PM10'!$B$4:$B$22,0),0)),"",INDEX('PM10'!I$48:I$66,MATCH('Monthly Review PM10'!$B56,'PM10'!$B$48:$B$66),0)))</f>
        <v>0</v>
      </c>
      <c r="L56" s="22" cm="1">
        <f t="array" aca="1" ref="L56" ca="1">IF($B56="All", IF(ISERROR(SUM(L$45:L55)),"NA",SUM(L$45:L55)),IF(ISERROR(INDEX('PM10'!J$48:J$66,MATCH('Monthly Review PM10'!$B56,'PM10'!$B$4:$B$22,0),0)),"",INDEX('PM10'!J$48:J$66,MATCH('Monthly Review PM10'!$B56,'PM10'!$B$48:$B$66),0)))</f>
        <v>0</v>
      </c>
      <c r="M56" s="22"/>
      <c r="N56" s="22"/>
      <c r="O56" s="22"/>
      <c r="P56" s="22"/>
      <c r="Q56" s="36" cm="1">
        <f t="array" aca="1" ref="Q56" ca="1">IF($B56="All", IF(ISERROR(AVERAGE(Q$45:Q55)),"NA",AVERAGE(Q$45:Q55)),IF(ISERROR(INDEX('PM10'!O$48:O$66,MATCH('Monthly Review PM10'!$B56,'PM10'!$B$4:$B$22,0),0)),"",INDEX('PM10'!O$48:O$66,MATCH('Monthly Review PM10'!$B56,'PM10'!$B$48:$B$66),0)))</f>
        <v>0</v>
      </c>
    </row>
    <row r="57" spans="2:17" x14ac:dyDescent="0.35">
      <c r="B57" s="5" t="str">
        <f ca="1"/>
        <v>MS1</v>
      </c>
      <c r="C57" s="5" t="str">
        <f ca="1">IFERROR(IF(B57="All","-",VLOOKUP($B57,'List of AQMS'!$A$59:$C$77,3,FALSE)),"")</f>
        <v>Mid Sussex DC - London Road (East Grinstead)</v>
      </c>
      <c r="D57" s="5" t="str">
        <f ca="1">IFERROR(IF(B57="All","-",VLOOKUP($B57,'List of AQMS'!$B$38:$C$56,2,FALSE)),"")</f>
        <v>Mid_Sussex</v>
      </c>
      <c r="E57" s="22" cm="1">
        <f t="array" aca="1" ref="E57" ca="1">IF($B57="All", IF(ISERROR(SUM(E$45:E56)),"NA",SUM(E$45:E56)),IF(ISERROR(INDEX('PM10'!C$48:C$66,MATCH('Monthly Review PM10'!$B57,'PM10'!$B$4:$B$22,0),0)),"",INDEX('PM10'!C$48:C$66,MATCH('Monthly Review PM10'!$B57,'PM10'!$B$48:$B$66),0)))</f>
        <v>0</v>
      </c>
      <c r="F57" s="22" cm="1">
        <f t="array" aca="1" ref="F57" ca="1">IF($B57="All", IF(ISERROR(SUM(F$45:F56)),"NA",SUM(F$45:F56)),IF(ISERROR(INDEX('PM10'!D$48:D$66,MATCH('Monthly Review PM10'!$B57,'PM10'!$B$4:$B$22,0),0)),"",INDEX('PM10'!D$48:D$66,MATCH('Monthly Review PM10'!$B57,'PM10'!$B$48:$B$66),0)))</f>
        <v>0</v>
      </c>
      <c r="G57" s="22" cm="1">
        <f t="array" aca="1" ref="G57" ca="1">IF($B57="All", IF(ISERROR(SUM(G$45:G56)),"NA",SUM(G$45:G56)),IF(ISERROR(INDEX('PM10'!E$48:E$66,MATCH('Monthly Review PM10'!$B57,'PM10'!$B$4:$B$22,0),0)),"",INDEX('PM10'!E$48:E$66,MATCH('Monthly Review PM10'!$B57,'PM10'!$B$48:$B$66),0)))</f>
        <v>0</v>
      </c>
      <c r="H57" s="22" cm="1">
        <f t="array" aca="1" ref="H57" ca="1">IF($B57="All", IF(ISERROR(SUM(H$45:H56)),"NA",SUM(H$45:H56)),IF(ISERROR(INDEX('PM10'!F$48:F$66,MATCH('Monthly Review PM10'!$B57,'PM10'!$B$4:$B$22,0),0)),"",INDEX('PM10'!F$48:F$66,MATCH('Monthly Review PM10'!$B57,'PM10'!$B$48:$B$66),0)))</f>
        <v>0</v>
      </c>
      <c r="I57" s="22" cm="1">
        <f t="array" aca="1" ref="I57" ca="1">IF($B57="All", IF(ISERROR(SUM(I$45:I56)),"NA",SUM(I$45:I56)),IF(ISERROR(INDEX('PM10'!G$48:G$66,MATCH('Monthly Review PM10'!$B57,'PM10'!$B$4:$B$22,0),0)),"",INDEX('PM10'!G$48:G$66,MATCH('Monthly Review PM10'!$B57,'PM10'!$B$48:$B$66),0)))</f>
        <v>0</v>
      </c>
      <c r="J57" s="22" cm="1">
        <f t="array" aca="1" ref="J57" ca="1">IF($B57="All", IF(ISERROR(SUM(J$45:J56)),"NA",SUM(J$45:J56)),IF(ISERROR(INDEX('PM10'!H$48:H$66,MATCH('Monthly Review PM10'!$B57,'PM10'!$B$4:$B$22,0),0)),"",INDEX('PM10'!H$48:H$66,MATCH('Monthly Review PM10'!$B57,'PM10'!$B$48:$B$66),0)))</f>
        <v>0</v>
      </c>
      <c r="K57" s="22" cm="1">
        <f t="array" aca="1" ref="K57" ca="1">IF($B57="All", IF(ISERROR(SUM(K$45:K56)),"NA",SUM(K$45:K56)),IF(ISERROR(INDEX('PM10'!I$48:I$66,MATCH('Monthly Review PM10'!$B57,'PM10'!$B$4:$B$22,0),0)),"",INDEX('PM10'!I$48:I$66,MATCH('Monthly Review PM10'!$B57,'PM10'!$B$48:$B$66),0)))</f>
        <v>0</v>
      </c>
      <c r="L57" s="22" cm="1">
        <f t="array" aca="1" ref="L57" ca="1">IF($B57="All", IF(ISERROR(SUM(L$45:L56)),"NA",SUM(L$45:L56)),IF(ISERROR(INDEX('PM10'!J$48:J$66,MATCH('Monthly Review PM10'!$B57,'PM10'!$B$4:$B$22,0),0)),"",INDEX('PM10'!J$48:J$66,MATCH('Monthly Review PM10'!$B57,'PM10'!$B$48:$B$66),0)))</f>
        <v>0</v>
      </c>
      <c r="M57" s="22"/>
      <c r="N57" s="22"/>
      <c r="O57" s="22"/>
      <c r="P57" s="22"/>
      <c r="Q57" s="36" cm="1">
        <f t="array" aca="1" ref="Q57" ca="1">IF($B57="All", IF(ISERROR(AVERAGE(Q$45:Q56)),"NA",AVERAGE(Q$45:Q56)),IF(ISERROR(INDEX('PM10'!O$48:O$66,MATCH('Monthly Review PM10'!$B57,'PM10'!$B$4:$B$22,0),0)),"",INDEX('PM10'!O$48:O$66,MATCH('Monthly Review PM10'!$B57,'PM10'!$B$48:$B$66),0)))</f>
        <v>0</v>
      </c>
    </row>
    <row r="58" spans="2:17" x14ac:dyDescent="0.35">
      <c r="B58" s="5" t="str">
        <f ca="1"/>
        <v>All</v>
      </c>
      <c r="C58" s="5" t="str">
        <f ca="1">IFERROR(IF(B58="All","-",VLOOKUP($B58,'List of AQMS'!$A$59:$C$77,3,FALSE)),"")</f>
        <v>-</v>
      </c>
      <c r="D58" s="5" t="str">
        <f ca="1">IFERROR(IF(B58="All","-",VLOOKUP($B58,'List of AQMS'!$B$38:$C$56,2,FALSE)),"")</f>
        <v>-</v>
      </c>
      <c r="E58" s="22" cm="1">
        <f t="array" aca="1" ref="E58" ca="1">IF($B58="All", IF(ISERROR(SUM(E$45:E57)),"NA",SUM(E$45:E57)),IF(ISERROR(INDEX('PM10'!C$48:C$66,MATCH('Monthly Review PM10'!$B58,'PM10'!$B$4:$B$22,0),0)),"",INDEX('PM10'!C$48:C$66,MATCH('Monthly Review PM10'!$B58,'PM10'!$B$48:$B$66),0)))</f>
        <v>1</v>
      </c>
      <c r="F58" s="22" cm="1">
        <f t="array" aca="1" ref="F58" ca="1">IF($B58="All", IF(ISERROR(SUM(F$45:F57)),"NA",SUM(F$45:F57)),IF(ISERROR(INDEX('PM10'!D$48:D$66,MATCH('Monthly Review PM10'!$B58,'PM10'!$B$4:$B$22,0),0)),"",INDEX('PM10'!D$48:D$66,MATCH('Monthly Review PM10'!$B58,'PM10'!$B$48:$B$66),0)))</f>
        <v>0</v>
      </c>
      <c r="G58" s="22" cm="1">
        <f t="array" aca="1" ref="G58" ca="1">IF($B58="All", IF(ISERROR(SUM(G$45:G57)),"NA",SUM(G$45:G57)),IF(ISERROR(INDEX('PM10'!E$48:E$66,MATCH('Monthly Review PM10'!$B58,'PM10'!$B$4:$B$22,0),0)),"",INDEX('PM10'!E$48:E$66,MATCH('Monthly Review PM10'!$B58,'PM10'!$B$48:$B$66),0)))</f>
        <v>0</v>
      </c>
      <c r="H58" s="22" cm="1">
        <f t="array" aca="1" ref="H58" ca="1">IF($B58="All", IF(ISERROR(SUM(H$45:H57)),"NA",SUM(H$45:H57)),IF(ISERROR(INDEX('PM10'!F$48:F$66,MATCH('Monthly Review PM10'!$B58,'PM10'!$B$4:$B$22,0),0)),"",INDEX('PM10'!F$48:F$66,MATCH('Monthly Review PM10'!$B58,'PM10'!$B$48:$B$66),0)))</f>
        <v>0</v>
      </c>
      <c r="I58" s="22" cm="1">
        <f t="array" aca="1" ref="I58" ca="1">IF($B58="All", IF(ISERROR(SUM(I$45:I57)),"NA",SUM(I$45:I57)),IF(ISERROR(INDEX('PM10'!G$48:G$66,MATCH('Monthly Review PM10'!$B58,'PM10'!$B$4:$B$22,0),0)),"",INDEX('PM10'!G$48:G$66,MATCH('Monthly Review PM10'!$B58,'PM10'!$B$48:$B$66),0)))</f>
        <v>0</v>
      </c>
      <c r="J58" s="22" cm="1">
        <f t="array" aca="1" ref="J58" ca="1">IF($B58="All", IF(ISERROR(SUM(J$45:J57)),"NA",SUM(J$45:J57)),IF(ISERROR(INDEX('PM10'!H$48:H$66,MATCH('Monthly Review PM10'!$B58,'PM10'!$B$4:$B$22,0),0)),"",INDEX('PM10'!H$48:H$66,MATCH('Monthly Review PM10'!$B58,'PM10'!$B$48:$B$66),0)))</f>
        <v>0</v>
      </c>
      <c r="K58" s="22" cm="1">
        <f t="array" aca="1" ref="K58" ca="1">IF($B58="All", IF(ISERROR(SUM(K$45:K57)),"NA",SUM(K$45:K57)),IF(ISERROR(INDEX('PM10'!I$48:I$66,MATCH('Monthly Review PM10'!$B58,'PM10'!$B$4:$B$22,0),0)),"",INDEX('PM10'!I$48:I$66,MATCH('Monthly Review PM10'!$B58,'PM10'!$B$48:$B$66),0)))</f>
        <v>0</v>
      </c>
      <c r="L58" s="22" cm="1">
        <f t="array" aca="1" ref="L58" ca="1">IF($B58="All", IF(ISERROR(SUM(L$45:L57)),"NA",SUM(L$45:L57)),IF(ISERROR(INDEX('PM10'!J$48:J$66,MATCH('Monthly Review PM10'!$B58,'PM10'!$B$4:$B$22,0),0)),"",INDEX('PM10'!J$48:J$66,MATCH('Monthly Review PM10'!$B58,'PM10'!$B$48:$B$66),0)))</f>
        <v>0</v>
      </c>
      <c r="M58" s="22"/>
      <c r="N58" s="22"/>
      <c r="O58" s="22"/>
      <c r="P58" s="22"/>
      <c r="Q58" s="36" cm="1">
        <f t="array" aca="1" ref="Q58" ca="1">IF($B58="All", IF(ISERROR(AVERAGE(Q$45:Q57)),"NA",AVERAGE(Q$45:Q57)),IF(ISERROR(INDEX('PM10'!O$48:O$66,MATCH('Monthly Review PM10'!$B58,'PM10'!$B$4:$B$22,0),0)),"",INDEX('PM10'!O$48:O$66,MATCH('Monthly Review PM10'!$B58,'PM10'!$B$48:$B$66),0)))</f>
        <v>7.6923076923076927E-2</v>
      </c>
    </row>
    <row r="59" spans="2:17" ht="17.5" x14ac:dyDescent="0.45">
      <c r="B59" s="90" t="s">
        <v>179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2"/>
    </row>
  </sheetData>
  <sheetProtection algorithmName="SHA-512" hashValue="qnp9R8EMiiVJZ6XIKs6dSbY2WT8tetz5rI4gKM2Xx8VkQ89CTBra7oVXSjgNk/EJdD/n+ITYLdukKeFGCvENZQ==" saltValue="3XULd2froF10gz4X3uM/Hg==" spinCount="100000" sheet="1" objects="1" scenarios="1"/>
  <mergeCells count="6">
    <mergeCell ref="B59:Q59"/>
    <mergeCell ref="B7:Q7"/>
    <mergeCell ref="B23:Q23"/>
    <mergeCell ref="B43:Q43"/>
    <mergeCell ref="B25:Q25"/>
    <mergeCell ref="B41:Q41"/>
  </mergeCells>
  <conditionalFormatting sqref="E27:L40">
    <cfRule type="cellIs" dxfId="10" priority="1" operator="lessThan">
      <formula>0.75</formula>
    </cfRule>
  </conditionalFormatting>
  <conditionalFormatting sqref="E9:Q9 E9:E22 F10:Q22">
    <cfRule type="cellIs" dxfId="9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AQMS'!$M$38:$W$38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66"/>
  <sheetViews>
    <sheetView topLeftCell="A4" workbookViewId="0">
      <selection activeCell="F15" sqref="F15"/>
    </sheetView>
  </sheetViews>
  <sheetFormatPr defaultRowHeight="14.5" x14ac:dyDescent="0.35"/>
  <sheetData>
    <row r="2" spans="2:15" x14ac:dyDescent="0.35">
      <c r="B2" s="104" t="s">
        <v>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 t="s">
        <v>79</v>
      </c>
      <c r="D4" s="18" t="s">
        <v>79</v>
      </c>
      <c r="E4" s="18" t="s">
        <v>79</v>
      </c>
      <c r="F4" s="18" t="s">
        <v>79</v>
      </c>
      <c r="G4" s="18" t="s">
        <v>79</v>
      </c>
      <c r="H4" s="17" t="s">
        <v>79</v>
      </c>
      <c r="I4" s="17" t="s">
        <v>79</v>
      </c>
      <c r="J4" s="17" t="s">
        <v>79</v>
      </c>
      <c r="K4" s="18"/>
      <c r="L4" s="18"/>
      <c r="M4" s="18"/>
      <c r="N4" s="18"/>
      <c r="O4" s="18" t="str">
        <f>IFERROR(AVERAGE(C4:N4),"N/A")</f>
        <v>N/A</v>
      </c>
    </row>
    <row r="5" spans="2:15" x14ac:dyDescent="0.35">
      <c r="B5" s="1" t="s">
        <v>66</v>
      </c>
      <c r="C5" s="18" t="s">
        <v>79</v>
      </c>
      <c r="D5" s="18" t="s">
        <v>79</v>
      </c>
      <c r="E5" s="18" t="s">
        <v>79</v>
      </c>
      <c r="F5" s="18" t="s">
        <v>79</v>
      </c>
      <c r="G5" s="18" t="s">
        <v>79</v>
      </c>
      <c r="H5" s="17" t="s">
        <v>79</v>
      </c>
      <c r="I5" s="17" t="s">
        <v>79</v>
      </c>
      <c r="J5" s="17" t="s">
        <v>79</v>
      </c>
      <c r="K5" s="18"/>
      <c r="L5" s="18"/>
      <c r="M5" s="18"/>
      <c r="N5" s="18"/>
      <c r="O5" s="18" t="str">
        <f>IFERROR(AVERAGE(C5:N5),"N/A")</f>
        <v>N/A</v>
      </c>
    </row>
    <row r="6" spans="2:15" x14ac:dyDescent="0.35">
      <c r="B6" s="1" t="s">
        <v>67</v>
      </c>
      <c r="C6" s="18" t="s">
        <v>79</v>
      </c>
      <c r="D6" s="18" t="s">
        <v>79</v>
      </c>
      <c r="E6" s="18" t="s">
        <v>79</v>
      </c>
      <c r="F6" s="18" t="s">
        <v>79</v>
      </c>
      <c r="G6" s="18" t="s">
        <v>79</v>
      </c>
      <c r="H6" s="17" t="s">
        <v>79</v>
      </c>
      <c r="I6" s="17" t="s">
        <v>79</v>
      </c>
      <c r="J6" s="17" t="s">
        <v>79</v>
      </c>
      <c r="K6" s="18"/>
      <c r="L6" s="18"/>
      <c r="M6" s="18"/>
      <c r="N6" s="18"/>
      <c r="O6" s="18" t="str">
        <f>IFERROR(AVERAGE(C6:N6),"N/A")</f>
        <v>N/A</v>
      </c>
    </row>
    <row r="7" spans="2:15" x14ac:dyDescent="0.35">
      <c r="B7" s="1" t="s">
        <v>192</v>
      </c>
      <c r="C7" s="18" t="s">
        <v>79</v>
      </c>
      <c r="D7" s="18" t="s">
        <v>79</v>
      </c>
      <c r="E7" s="18" t="s">
        <v>79</v>
      </c>
      <c r="F7" s="18" t="s">
        <v>79</v>
      </c>
      <c r="G7" s="18">
        <v>11.351261213592201</v>
      </c>
      <c r="H7" s="18">
        <v>14.087712648415</v>
      </c>
      <c r="I7" s="18">
        <v>12.487899683853501</v>
      </c>
      <c r="J7" s="18">
        <v>15.0632785459534</v>
      </c>
      <c r="K7" s="18"/>
      <c r="L7" s="18"/>
      <c r="M7" s="18"/>
      <c r="N7" s="18"/>
      <c r="O7" s="18">
        <f t="shared" ref="O7:O8" si="0">IFERROR(AVERAGE(C7:N7),"N/A")</f>
        <v>13.247538022953526</v>
      </c>
    </row>
    <row r="8" spans="2:15" x14ac:dyDescent="0.35">
      <c r="B8" s="1" t="s">
        <v>68</v>
      </c>
      <c r="C8" s="18">
        <v>13.1779812373737</v>
      </c>
      <c r="D8" s="18">
        <v>8.2327312202380991</v>
      </c>
      <c r="E8" s="18">
        <v>13.731988230148</v>
      </c>
      <c r="F8" s="18">
        <v>10.3976507048611</v>
      </c>
      <c r="G8" s="18">
        <v>14.7067233559871</v>
      </c>
      <c r="H8" s="17" t="s">
        <v>79</v>
      </c>
      <c r="I8" s="17" t="s">
        <v>79</v>
      </c>
      <c r="J8" s="17" t="s">
        <v>79</v>
      </c>
      <c r="K8" s="3"/>
      <c r="L8" s="3"/>
      <c r="M8" s="3"/>
      <c r="N8" s="3"/>
      <c r="O8" s="18">
        <f t="shared" si="0"/>
        <v>12.0494149497216</v>
      </c>
    </row>
    <row r="9" spans="2:15" x14ac:dyDescent="0.35">
      <c r="B9" s="1" t="s">
        <v>69</v>
      </c>
      <c r="C9" s="18">
        <v>21.098310994413342</v>
      </c>
      <c r="D9" s="18">
        <v>15.348947892332706</v>
      </c>
      <c r="E9" s="18">
        <v>17.780041006729466</v>
      </c>
      <c r="F9" s="18">
        <v>13.100692039051587</v>
      </c>
      <c r="G9" s="18">
        <v>16.031835659321999</v>
      </c>
      <c r="H9" s="18">
        <v>13.0737883857939</v>
      </c>
      <c r="I9" s="18">
        <v>12.966429296496001</v>
      </c>
      <c r="J9" s="18">
        <v>14.877665296496</v>
      </c>
      <c r="K9" s="18"/>
      <c r="L9" s="18"/>
      <c r="M9" s="18"/>
      <c r="N9" s="18"/>
      <c r="O9" s="18">
        <f t="shared" ref="O9:O22" si="1">IFERROR(AVERAGE(C9:N9),"N/A")</f>
        <v>15.534713821329378</v>
      </c>
    </row>
    <row r="10" spans="2:15" x14ac:dyDescent="0.35">
      <c r="B10" s="1" t="s">
        <v>70</v>
      </c>
      <c r="C10" s="18" t="s">
        <v>79</v>
      </c>
      <c r="D10" s="18" t="s">
        <v>79</v>
      </c>
      <c r="E10" s="18" t="s">
        <v>79</v>
      </c>
      <c r="F10" s="18" t="s">
        <v>79</v>
      </c>
      <c r="G10" s="18" t="s">
        <v>79</v>
      </c>
      <c r="H10" s="17" t="s">
        <v>79</v>
      </c>
      <c r="I10" s="17" t="s">
        <v>79</v>
      </c>
      <c r="J10" s="17" t="s">
        <v>79</v>
      </c>
      <c r="K10" s="18"/>
      <c r="L10" s="18"/>
      <c r="M10" s="18"/>
      <c r="N10" s="18"/>
      <c r="O10" s="18" t="str">
        <f t="shared" si="1"/>
        <v>N/A</v>
      </c>
    </row>
    <row r="11" spans="2:15" x14ac:dyDescent="0.35">
      <c r="B11" s="1" t="s">
        <v>71</v>
      </c>
      <c r="C11" s="18">
        <v>18.361390255720099</v>
      </c>
      <c r="D11" s="18">
        <v>17.361018094043899</v>
      </c>
      <c r="E11" s="18">
        <v>20.185685215633399</v>
      </c>
      <c r="F11" s="18">
        <v>16.163668475894202</v>
      </c>
      <c r="G11" s="18">
        <v>17.874397620967699</v>
      </c>
      <c r="H11" s="18">
        <v>14.0765537202797</v>
      </c>
      <c r="I11" s="18">
        <v>10.978652387096799</v>
      </c>
      <c r="J11" s="18">
        <v>13.164253349359001</v>
      </c>
      <c r="K11" s="3"/>
      <c r="L11" s="3"/>
      <c r="M11" s="3"/>
      <c r="N11" s="3"/>
      <c r="O11" s="18">
        <f t="shared" si="1"/>
        <v>16.020702389874351</v>
      </c>
    </row>
    <row r="12" spans="2:15" x14ac:dyDescent="0.35">
      <c r="B12" s="1" t="s">
        <v>72</v>
      </c>
      <c r="C12" s="18">
        <v>13.5493934778226</v>
      </c>
      <c r="D12" s="18">
        <v>11.1640564769452</v>
      </c>
      <c r="E12" s="18">
        <v>11.906911927994599</v>
      </c>
      <c r="F12" s="18">
        <v>9.0522332534722203</v>
      </c>
      <c r="G12" s="18">
        <v>12.191029788021501</v>
      </c>
      <c r="H12" s="18">
        <v>10.0490915173611</v>
      </c>
      <c r="I12" s="18">
        <v>8.9931460416666695</v>
      </c>
      <c r="J12" s="18">
        <v>10.3443938163408</v>
      </c>
      <c r="K12" s="18"/>
      <c r="L12" s="18"/>
      <c r="M12" s="18"/>
      <c r="N12" s="3"/>
      <c r="O12" s="18">
        <f t="shared" si="1"/>
        <v>10.906282037453087</v>
      </c>
    </row>
    <row r="13" spans="2:15" x14ac:dyDescent="0.35">
      <c r="B13" s="1" t="s">
        <v>73</v>
      </c>
      <c r="C13" s="18">
        <v>24.656210990502</v>
      </c>
      <c r="D13" s="18">
        <v>17.3700881642512</v>
      </c>
      <c r="E13" s="18">
        <v>16.126984073575599</v>
      </c>
      <c r="F13" s="18">
        <v>13.9182985143918</v>
      </c>
      <c r="G13" s="1">
        <v>16.293858939802298</v>
      </c>
      <c r="H13" s="18">
        <v>16.672891203703699</v>
      </c>
      <c r="I13" s="18">
        <v>14.361320754716999</v>
      </c>
      <c r="J13" s="18">
        <v>15.4789441416894</v>
      </c>
      <c r="K13" s="3"/>
      <c r="L13" s="3"/>
      <c r="M13" s="3"/>
      <c r="N13" s="3"/>
      <c r="O13" s="18">
        <f t="shared" si="1"/>
        <v>16.859824597829128</v>
      </c>
    </row>
    <row r="14" spans="2:15" x14ac:dyDescent="0.35">
      <c r="B14" s="1" t="s">
        <v>74</v>
      </c>
      <c r="C14" s="18">
        <v>18.1729998958333</v>
      </c>
      <c r="D14" s="18">
        <v>11.661021102729899</v>
      </c>
      <c r="E14" s="18">
        <v>14.3258115376851</v>
      </c>
      <c r="F14" s="18">
        <v>10.064133216522199</v>
      </c>
      <c r="G14" s="1">
        <v>12.8089608602151</v>
      </c>
      <c r="H14" s="18">
        <v>10.1677484236111</v>
      </c>
      <c r="I14" s="18">
        <v>9.2397514004941605</v>
      </c>
      <c r="J14" s="18">
        <v>11.049001314964199</v>
      </c>
      <c r="K14" s="3"/>
      <c r="L14" s="3"/>
      <c r="M14" s="3"/>
      <c r="N14" s="3"/>
      <c r="O14" s="18">
        <f t="shared" si="1"/>
        <v>12.186178469006881</v>
      </c>
    </row>
    <row r="15" spans="2:15" x14ac:dyDescent="0.35">
      <c r="B15" s="1" t="s">
        <v>75</v>
      </c>
      <c r="C15" s="18" t="s">
        <v>79</v>
      </c>
      <c r="D15" s="18" t="s">
        <v>79</v>
      </c>
      <c r="E15" s="18" t="s">
        <v>79</v>
      </c>
      <c r="F15" s="18" t="s">
        <v>79</v>
      </c>
      <c r="G15" s="18" t="s">
        <v>79</v>
      </c>
      <c r="H15" s="18" t="s">
        <v>79</v>
      </c>
      <c r="I15" s="18" t="s">
        <v>79</v>
      </c>
      <c r="J15" s="18" t="s">
        <v>79</v>
      </c>
      <c r="K15" s="18"/>
      <c r="L15" s="18"/>
      <c r="M15" s="18"/>
      <c r="N15" s="18"/>
      <c r="O15" s="18" t="str">
        <f t="shared" si="1"/>
        <v>N/A</v>
      </c>
    </row>
    <row r="16" spans="2:15" x14ac:dyDescent="0.35">
      <c r="B16" s="1" t="s">
        <v>76</v>
      </c>
      <c r="C16" s="18">
        <v>21.2250654036987</v>
      </c>
      <c r="D16" s="18">
        <v>20.5342234848485</v>
      </c>
      <c r="E16" s="18">
        <v>23.5666117092867</v>
      </c>
      <c r="F16" s="18">
        <v>18.461101439182901</v>
      </c>
      <c r="G16" s="1">
        <v>17.109366260712701</v>
      </c>
      <c r="H16" s="18">
        <v>20.103015151515201</v>
      </c>
      <c r="I16" s="18">
        <v>18.866017025089601</v>
      </c>
      <c r="J16" s="18">
        <v>21.881448630137001</v>
      </c>
      <c r="K16" s="3"/>
      <c r="L16" s="3"/>
      <c r="M16" s="3"/>
      <c r="N16" s="3"/>
      <c r="O16" s="18">
        <f t="shared" si="1"/>
        <v>20.218356138058915</v>
      </c>
    </row>
    <row r="17" spans="2:15" x14ac:dyDescent="0.35">
      <c r="B17" s="1" t="s">
        <v>77</v>
      </c>
      <c r="C17" s="18">
        <v>12.625484988677499</v>
      </c>
      <c r="D17" s="18">
        <v>10.985119563612299</v>
      </c>
      <c r="E17" s="18">
        <v>11.238961281965</v>
      </c>
      <c r="F17" s="18">
        <v>9.0020038351877592</v>
      </c>
      <c r="G17" s="18">
        <v>10.998582152310499</v>
      </c>
      <c r="H17" s="18">
        <v>9.3351476866017595</v>
      </c>
      <c r="I17" s="18">
        <v>8.5743016377716099</v>
      </c>
      <c r="J17" s="18">
        <v>10.4121555589431</v>
      </c>
      <c r="K17" s="18"/>
      <c r="L17" s="3"/>
      <c r="M17" s="3"/>
      <c r="N17" s="3"/>
      <c r="O17" s="18">
        <f t="shared" si="1"/>
        <v>10.396469588133691</v>
      </c>
    </row>
    <row r="18" spans="2:15" x14ac:dyDescent="0.35">
      <c r="B18" s="1" t="s">
        <v>78</v>
      </c>
      <c r="C18" s="18" t="s">
        <v>79</v>
      </c>
      <c r="D18" s="18" t="s">
        <v>79</v>
      </c>
      <c r="E18" s="18" t="s">
        <v>79</v>
      </c>
      <c r="F18" s="18" t="s">
        <v>79</v>
      </c>
      <c r="G18" s="18" t="s">
        <v>79</v>
      </c>
      <c r="H18" s="18" t="s">
        <v>79</v>
      </c>
      <c r="I18" s="18" t="s">
        <v>79</v>
      </c>
      <c r="J18" s="18" t="s">
        <v>79</v>
      </c>
      <c r="K18" s="18"/>
      <c r="L18" s="18"/>
      <c r="M18" s="18"/>
      <c r="N18" s="18"/>
      <c r="O18" s="18" t="s">
        <v>79</v>
      </c>
    </row>
    <row r="19" spans="2:15" x14ac:dyDescent="0.35">
      <c r="B19" s="1" t="s">
        <v>80</v>
      </c>
      <c r="C19" s="18">
        <v>16.618552552560601</v>
      </c>
      <c r="D19" s="18">
        <v>12.606715984127</v>
      </c>
      <c r="E19" s="18">
        <v>14.385247662011199</v>
      </c>
      <c r="F19" s="18">
        <v>11.028310261838399</v>
      </c>
      <c r="G19">
        <v>13.489350202957</v>
      </c>
      <c r="H19" s="18">
        <v>13.1790342548077</v>
      </c>
      <c r="I19" s="18">
        <v>11.283220559065899</v>
      </c>
      <c r="J19" s="18">
        <v>13.115962745625801</v>
      </c>
      <c r="K19" s="3"/>
      <c r="L19" s="3"/>
      <c r="M19" s="18"/>
      <c r="N19" s="3"/>
      <c r="O19" s="18">
        <f t="shared" si="1"/>
        <v>13.213299277874199</v>
      </c>
    </row>
    <row r="20" spans="2:15" x14ac:dyDescent="0.35">
      <c r="B20" s="1" t="s">
        <v>81</v>
      </c>
      <c r="C20" s="18">
        <v>17.1093326603858</v>
      </c>
      <c r="D20" s="18">
        <v>13.8292636494253</v>
      </c>
      <c r="E20" s="18">
        <v>17.560468328841001</v>
      </c>
      <c r="F20" s="18">
        <v>13.859444444444399</v>
      </c>
      <c r="G20">
        <v>14.6749091520861</v>
      </c>
      <c r="H20" s="18">
        <v>16.687170138888899</v>
      </c>
      <c r="I20" s="18">
        <v>15.3148292902066</v>
      </c>
      <c r="J20" s="18">
        <v>17.530138888888899</v>
      </c>
      <c r="K20" s="3"/>
      <c r="L20" s="3"/>
      <c r="M20" s="3"/>
      <c r="N20" s="3"/>
      <c r="O20" s="18">
        <f t="shared" si="1"/>
        <v>15.820694569145875</v>
      </c>
    </row>
    <row r="21" spans="2:15" x14ac:dyDescent="0.35">
      <c r="B21" s="1" t="s">
        <v>82</v>
      </c>
      <c r="C21" s="18">
        <v>19.613262766990299</v>
      </c>
      <c r="D21" s="18">
        <v>16.361325749271099</v>
      </c>
      <c r="E21" s="18">
        <v>16.786731347297302</v>
      </c>
      <c r="F21" s="18">
        <v>14.330179027816399</v>
      </c>
      <c r="G21" s="18">
        <v>16.4879040216981</v>
      </c>
      <c r="H21" s="18">
        <v>13.9329932</v>
      </c>
      <c r="I21" s="18">
        <v>12.0446532058111</v>
      </c>
      <c r="J21" s="18">
        <v>14.726361166355099</v>
      </c>
      <c r="K21" s="3"/>
      <c r="L21" s="3"/>
      <c r="M21" s="3"/>
      <c r="N21" s="3"/>
      <c r="O21" s="18">
        <f t="shared" si="1"/>
        <v>15.535426310654925</v>
      </c>
    </row>
    <row r="22" spans="2:15" x14ac:dyDescent="0.35">
      <c r="B22" s="1" t="s">
        <v>83</v>
      </c>
      <c r="C22" s="18" t="s">
        <v>79</v>
      </c>
      <c r="D22" s="18" t="s">
        <v>79</v>
      </c>
      <c r="E22" s="18" t="s">
        <v>79</v>
      </c>
      <c r="F22" s="18" t="s">
        <v>79</v>
      </c>
      <c r="G22" s="18" t="s">
        <v>79</v>
      </c>
      <c r="H22" s="18" t="s">
        <v>79</v>
      </c>
      <c r="I22" s="18" t="s">
        <v>79</v>
      </c>
      <c r="J22" s="18" t="s">
        <v>79</v>
      </c>
      <c r="K22" s="18"/>
      <c r="L22" s="18"/>
      <c r="M22" s="18"/>
      <c r="N22" s="18"/>
      <c r="O22" s="18" t="str">
        <f t="shared" si="1"/>
        <v>N/A</v>
      </c>
    </row>
    <row r="24" spans="2:15" x14ac:dyDescent="0.35">
      <c r="B24" s="104" t="s">
        <v>60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</row>
    <row r="25" spans="2:15" x14ac:dyDescent="0.35">
      <c r="B25" s="1" t="s">
        <v>45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53</v>
      </c>
      <c r="J25" s="1" t="s">
        <v>54</v>
      </c>
      <c r="K25" s="1" t="s">
        <v>55</v>
      </c>
      <c r="L25" s="1" t="s">
        <v>56</v>
      </c>
      <c r="M25" s="1" t="s">
        <v>57</v>
      </c>
      <c r="N25" s="1" t="s">
        <v>58</v>
      </c>
      <c r="O25" s="1" t="s">
        <v>59</v>
      </c>
    </row>
    <row r="26" spans="2:15" x14ac:dyDescent="0.35">
      <c r="B26" s="1" t="s">
        <v>65</v>
      </c>
      <c r="C26" s="17" t="s">
        <v>79</v>
      </c>
      <c r="D26" s="17" t="s">
        <v>79</v>
      </c>
      <c r="E26" s="17" t="s">
        <v>79</v>
      </c>
      <c r="F26" s="17" t="s">
        <v>79</v>
      </c>
      <c r="G26" s="17" t="s">
        <v>79</v>
      </c>
      <c r="H26" s="17" t="s">
        <v>79</v>
      </c>
      <c r="I26" s="17" t="s">
        <v>79</v>
      </c>
      <c r="J26" s="17" t="s">
        <v>79</v>
      </c>
      <c r="K26" s="17"/>
      <c r="L26" s="17"/>
      <c r="M26" s="17"/>
      <c r="N26" s="17"/>
      <c r="O26" s="17" t="str">
        <f>IFERROR(AVERAGE(C26:N26),"N/A")</f>
        <v>N/A</v>
      </c>
    </row>
    <row r="27" spans="2:15" x14ac:dyDescent="0.35">
      <c r="B27" s="1" t="s">
        <v>66</v>
      </c>
      <c r="C27" s="17" t="s">
        <v>79</v>
      </c>
      <c r="D27" s="17" t="s">
        <v>79</v>
      </c>
      <c r="E27" s="17" t="s">
        <v>79</v>
      </c>
      <c r="F27" s="17" t="s">
        <v>79</v>
      </c>
      <c r="G27" s="17" t="s">
        <v>79</v>
      </c>
      <c r="H27" s="17" t="s">
        <v>79</v>
      </c>
      <c r="I27" s="17" t="s">
        <v>79</v>
      </c>
      <c r="J27" s="17" t="s">
        <v>79</v>
      </c>
      <c r="K27" s="17"/>
      <c r="L27" s="17"/>
      <c r="M27" s="17"/>
      <c r="N27" s="17"/>
      <c r="O27" s="17" t="str">
        <f t="shared" ref="O27:O44" si="2">IFERROR(AVERAGE(C27:N27),"N/A")</f>
        <v>N/A</v>
      </c>
    </row>
    <row r="28" spans="2:15" x14ac:dyDescent="0.35">
      <c r="B28" s="1" t="s">
        <v>67</v>
      </c>
      <c r="C28" s="17" t="s">
        <v>79</v>
      </c>
      <c r="D28" s="17" t="s">
        <v>79</v>
      </c>
      <c r="E28" s="17" t="s">
        <v>79</v>
      </c>
      <c r="F28" s="17" t="s">
        <v>79</v>
      </c>
      <c r="G28" s="17" t="s">
        <v>79</v>
      </c>
      <c r="H28" s="17" t="s">
        <v>79</v>
      </c>
      <c r="I28" s="17" t="s">
        <v>79</v>
      </c>
      <c r="J28" s="17" t="s">
        <v>79</v>
      </c>
      <c r="K28" s="17"/>
      <c r="L28" s="17"/>
      <c r="M28" s="17"/>
      <c r="N28" s="17"/>
      <c r="O28" s="17" t="str">
        <f t="shared" si="2"/>
        <v>N/A</v>
      </c>
    </row>
    <row r="29" spans="2:15" x14ac:dyDescent="0.35">
      <c r="B29" s="1" t="s">
        <v>192</v>
      </c>
      <c r="C29" s="17" t="s">
        <v>79</v>
      </c>
      <c r="D29" s="17" t="s">
        <v>79</v>
      </c>
      <c r="E29" s="17" t="s">
        <v>79</v>
      </c>
      <c r="F29" s="17" t="s">
        <v>79</v>
      </c>
      <c r="G29" s="17">
        <v>0.276881720430108</v>
      </c>
      <c r="H29" s="17">
        <v>0.96388888888888902</v>
      </c>
      <c r="I29" s="17">
        <v>0.99059139784946193</v>
      </c>
      <c r="J29" s="17">
        <v>0.97983870967741893</v>
      </c>
      <c r="K29" s="17"/>
      <c r="L29" s="17"/>
      <c r="M29" s="17"/>
      <c r="N29" s="17"/>
      <c r="O29" s="17">
        <f t="shared" si="2"/>
        <v>0.80280017921146951</v>
      </c>
    </row>
    <row r="30" spans="2:15" x14ac:dyDescent="0.35">
      <c r="B30" s="1" t="s">
        <v>68</v>
      </c>
      <c r="C30" s="17">
        <v>0.532258064516129</v>
      </c>
      <c r="D30" s="17">
        <v>0.36206896551724099</v>
      </c>
      <c r="E30" s="17">
        <v>1</v>
      </c>
      <c r="F30" s="17">
        <v>1</v>
      </c>
      <c r="G30" s="17">
        <v>0.69220430107526898</v>
      </c>
      <c r="H30" s="17" t="s">
        <v>79</v>
      </c>
      <c r="I30" s="17" t="s">
        <v>79</v>
      </c>
      <c r="J30" s="17" t="s">
        <v>79</v>
      </c>
      <c r="K30" s="17"/>
      <c r="L30" s="17"/>
      <c r="M30" s="17"/>
      <c r="N30" s="17"/>
      <c r="O30" s="17">
        <f t="shared" si="2"/>
        <v>0.71730626622172777</v>
      </c>
    </row>
    <row r="31" spans="2:15" x14ac:dyDescent="0.35">
      <c r="B31" s="1" t="s">
        <v>69</v>
      </c>
      <c r="C31" s="17">
        <v>0.72177419354838712</v>
      </c>
      <c r="D31" s="17">
        <v>0.88074712643678166</v>
      </c>
      <c r="E31" s="17">
        <v>0.99865591397849462</v>
      </c>
      <c r="F31" s="17">
        <v>0.99583333333333335</v>
      </c>
      <c r="G31" s="17">
        <v>0.793010752688172</v>
      </c>
      <c r="H31" s="17">
        <v>0.99722222222222201</v>
      </c>
      <c r="I31" s="17">
        <v>0.99731182795698903</v>
      </c>
      <c r="J31" s="17">
        <v>0.99731182795698903</v>
      </c>
      <c r="K31" s="17"/>
      <c r="L31" s="17"/>
      <c r="M31" s="17"/>
      <c r="N31" s="17"/>
      <c r="O31" s="17">
        <f t="shared" si="2"/>
        <v>0.9227333997651711</v>
      </c>
    </row>
    <row r="32" spans="2:15" x14ac:dyDescent="0.35">
      <c r="B32" s="1" t="s">
        <v>70</v>
      </c>
      <c r="C32" s="17" t="s">
        <v>79</v>
      </c>
      <c r="D32" s="17" t="s">
        <v>79</v>
      </c>
      <c r="E32" s="17" t="s">
        <v>79</v>
      </c>
      <c r="F32" s="17" t="s">
        <v>79</v>
      </c>
      <c r="G32" s="17" t="s">
        <v>79</v>
      </c>
      <c r="H32" s="17" t="s">
        <v>79</v>
      </c>
      <c r="I32" s="17" t="s">
        <v>79</v>
      </c>
      <c r="J32" s="17" t="s">
        <v>79</v>
      </c>
      <c r="K32" s="17"/>
      <c r="L32" s="17"/>
      <c r="M32" s="17"/>
      <c r="N32" s="17"/>
      <c r="O32" s="17" t="str">
        <f t="shared" si="2"/>
        <v>N/A</v>
      </c>
    </row>
    <row r="33" spans="2:15" x14ac:dyDescent="0.35">
      <c r="B33" s="1" t="s">
        <v>71</v>
      </c>
      <c r="C33" s="17">
        <v>0.99865591397849496</v>
      </c>
      <c r="D33" s="17">
        <v>0.91666666666666696</v>
      </c>
      <c r="E33" s="17">
        <v>0.998654104979812</v>
      </c>
      <c r="F33" s="17">
        <v>0.89305555555555605</v>
      </c>
      <c r="G33" s="17">
        <v>1</v>
      </c>
      <c r="H33" s="17">
        <v>0.99305555555555602</v>
      </c>
      <c r="I33" s="17">
        <v>1</v>
      </c>
      <c r="J33" s="17">
        <v>0.83870967741935498</v>
      </c>
      <c r="K33" s="17"/>
      <c r="L33" s="17"/>
      <c r="M33" s="17"/>
      <c r="N33" s="17"/>
      <c r="O33" s="17">
        <f t="shared" si="2"/>
        <v>0.95484968426943018</v>
      </c>
    </row>
    <row r="34" spans="2:15" x14ac:dyDescent="0.35">
      <c r="B34" s="1" t="s">
        <v>72</v>
      </c>
      <c r="C34" s="17">
        <v>1</v>
      </c>
      <c r="D34" s="17">
        <v>0.99712643678160906</v>
      </c>
      <c r="E34" s="17">
        <v>1</v>
      </c>
      <c r="F34" s="17">
        <v>1</v>
      </c>
      <c r="G34" s="17">
        <v>0.99865591397849496</v>
      </c>
      <c r="H34" s="17">
        <v>1</v>
      </c>
      <c r="I34" s="17">
        <v>1</v>
      </c>
      <c r="J34" s="17">
        <v>0.96236559139784905</v>
      </c>
      <c r="K34" s="17"/>
      <c r="L34" s="17"/>
      <c r="M34" s="17"/>
      <c r="N34" s="17"/>
      <c r="O34" s="17">
        <f>IFERROR(AVERAGE(C34:N34),"N/A")</f>
        <v>0.99476849276974411</v>
      </c>
    </row>
    <row r="35" spans="2:15" x14ac:dyDescent="0.35">
      <c r="B35" s="1" t="s">
        <v>73</v>
      </c>
      <c r="C35" s="17">
        <v>0.99059139784946193</v>
      </c>
      <c r="D35" s="17">
        <v>0.99137931034482807</v>
      </c>
      <c r="E35" s="17">
        <v>1</v>
      </c>
      <c r="F35" s="48">
        <v>0.99722222222222201</v>
      </c>
      <c r="G35" s="17">
        <v>0.99731182795698903</v>
      </c>
      <c r="H35" s="17">
        <v>1</v>
      </c>
      <c r="I35" s="17">
        <v>0.99731182795698903</v>
      </c>
      <c r="J35" s="17">
        <v>0.98655913978494592</v>
      </c>
      <c r="K35" s="17"/>
      <c r="L35" s="17"/>
      <c r="M35" s="17"/>
      <c r="N35" s="17"/>
      <c r="O35" s="17">
        <f t="shared" si="2"/>
        <v>0.99504696576442953</v>
      </c>
    </row>
    <row r="36" spans="2:15" x14ac:dyDescent="0.35">
      <c r="B36" s="1" t="s">
        <v>74</v>
      </c>
      <c r="C36" s="17">
        <v>1</v>
      </c>
      <c r="D36" s="17">
        <v>1</v>
      </c>
      <c r="E36" s="17">
        <v>1</v>
      </c>
      <c r="F36" s="48">
        <v>0.96111111111111103</v>
      </c>
      <c r="G36" s="17">
        <v>1</v>
      </c>
      <c r="H36" s="17">
        <v>1</v>
      </c>
      <c r="I36" s="17">
        <v>0.99731182795698903</v>
      </c>
      <c r="J36" s="17">
        <v>1</v>
      </c>
      <c r="K36" s="17"/>
      <c r="L36" s="17"/>
      <c r="M36" s="17"/>
      <c r="N36" s="17"/>
      <c r="O36" s="17">
        <f t="shared" si="2"/>
        <v>0.99480286738351253</v>
      </c>
    </row>
    <row r="37" spans="2:15" x14ac:dyDescent="0.35">
      <c r="B37" s="1" t="s">
        <v>75</v>
      </c>
      <c r="C37" s="17" t="s">
        <v>79</v>
      </c>
      <c r="D37" s="17" t="s">
        <v>79</v>
      </c>
      <c r="E37" s="17" t="s">
        <v>79</v>
      </c>
      <c r="F37" s="17" t="s">
        <v>79</v>
      </c>
      <c r="G37" s="17" t="s">
        <v>79</v>
      </c>
      <c r="H37" s="17" t="s">
        <v>79</v>
      </c>
      <c r="I37" s="17" t="s">
        <v>79</v>
      </c>
      <c r="J37" s="17" t="s">
        <v>79</v>
      </c>
      <c r="K37" s="17"/>
      <c r="L37" s="17"/>
      <c r="M37" s="17"/>
      <c r="N37" s="17"/>
      <c r="O37" s="17" t="str">
        <f t="shared" si="2"/>
        <v>N/A</v>
      </c>
    </row>
    <row r="38" spans="2:15" x14ac:dyDescent="0.35">
      <c r="B38" s="1" t="s">
        <v>76</v>
      </c>
      <c r="C38" s="17">
        <v>0.99327956989247301</v>
      </c>
      <c r="D38" s="17">
        <v>0.82183908045977005</v>
      </c>
      <c r="E38" s="17">
        <v>1</v>
      </c>
      <c r="F38" s="48">
        <v>0.99722222222222201</v>
      </c>
      <c r="G38" s="17">
        <v>0.99327956989247301</v>
      </c>
      <c r="H38" s="17">
        <v>0.99305555555555602</v>
      </c>
      <c r="I38" s="17">
        <v>1</v>
      </c>
      <c r="J38" s="17">
        <v>0.98118279569892497</v>
      </c>
      <c r="K38" s="17"/>
      <c r="L38" s="17"/>
      <c r="M38" s="17"/>
      <c r="N38" s="17"/>
      <c r="O38" s="17">
        <f t="shared" si="2"/>
        <v>0.9724823492151774</v>
      </c>
    </row>
    <row r="39" spans="2:15" x14ac:dyDescent="0.35">
      <c r="B39" s="1" t="s">
        <v>77</v>
      </c>
      <c r="C39" s="17">
        <v>0.989247311827957</v>
      </c>
      <c r="D39" s="17">
        <v>0.99568965517241392</v>
      </c>
      <c r="E39" s="17">
        <v>1</v>
      </c>
      <c r="F39" s="48">
        <v>0.99861111111111101</v>
      </c>
      <c r="G39" s="17">
        <v>0.99865591397849496</v>
      </c>
      <c r="H39" s="17">
        <v>0.99861111111111101</v>
      </c>
      <c r="I39" s="17">
        <v>0.96908602150537604</v>
      </c>
      <c r="J39" s="17">
        <v>0.99193548387096797</v>
      </c>
      <c r="K39" s="17"/>
      <c r="L39" s="17"/>
      <c r="M39" s="17"/>
      <c r="N39" s="17"/>
      <c r="O39" s="17">
        <f t="shared" si="2"/>
        <v>0.99272957607217893</v>
      </c>
    </row>
    <row r="40" spans="2:15" x14ac:dyDescent="0.35">
      <c r="B40" s="1" t="s">
        <v>78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 t="s">
        <v>79</v>
      </c>
      <c r="I40" s="17" t="s">
        <v>79</v>
      </c>
      <c r="J40" s="17" t="s">
        <v>79</v>
      </c>
      <c r="K40" s="17"/>
      <c r="L40" s="17"/>
      <c r="M40" s="17"/>
      <c r="N40" s="17"/>
      <c r="O40" s="17" t="str">
        <f t="shared" si="2"/>
        <v>N/A</v>
      </c>
    </row>
    <row r="41" spans="2:15" x14ac:dyDescent="0.35">
      <c r="B41" s="1" t="s">
        <v>80</v>
      </c>
      <c r="C41" s="17">
        <v>0.99731182795698903</v>
      </c>
      <c r="D41" s="17">
        <v>0.99568965517241392</v>
      </c>
      <c r="E41" s="17">
        <v>0.96366083445491202</v>
      </c>
      <c r="F41" s="17">
        <v>0.99722222222222201</v>
      </c>
      <c r="G41" s="17">
        <v>1</v>
      </c>
      <c r="H41" s="17">
        <v>0.57777777777777795</v>
      </c>
      <c r="I41" s="17">
        <v>0.97849462365591411</v>
      </c>
      <c r="J41" s="17">
        <v>0.99865591397849496</v>
      </c>
      <c r="K41" s="17"/>
      <c r="L41" s="17"/>
      <c r="M41" s="17"/>
      <c r="N41" s="17"/>
      <c r="O41" s="17">
        <f t="shared" si="2"/>
        <v>0.93860160690234051</v>
      </c>
    </row>
    <row r="42" spans="2:15" x14ac:dyDescent="0.35">
      <c r="B42" s="1" t="s">
        <v>81</v>
      </c>
      <c r="C42" s="17">
        <v>0.99865591397849496</v>
      </c>
      <c r="D42" s="17">
        <v>1</v>
      </c>
      <c r="E42" s="17">
        <v>0.998654104979812</v>
      </c>
      <c r="F42" s="17">
        <v>1</v>
      </c>
      <c r="G42" s="17">
        <v>0.99865591397849496</v>
      </c>
      <c r="H42" s="17">
        <v>1</v>
      </c>
      <c r="I42" s="17">
        <v>0.99731182795698903</v>
      </c>
      <c r="J42" s="17">
        <v>1</v>
      </c>
      <c r="K42" s="17"/>
      <c r="L42" s="17"/>
      <c r="M42" s="17"/>
      <c r="N42" s="17"/>
      <c r="O42" s="17">
        <f t="shared" si="2"/>
        <v>0.99915972011172383</v>
      </c>
    </row>
    <row r="43" spans="2:15" x14ac:dyDescent="0.35">
      <c r="B43" s="1" t="s">
        <v>82</v>
      </c>
      <c r="C43" s="17">
        <v>0.96908602150537604</v>
      </c>
      <c r="D43" s="17">
        <v>0.98563218390804597</v>
      </c>
      <c r="E43" s="17">
        <v>0.9959623149394351</v>
      </c>
      <c r="F43" s="17">
        <v>0.99861111111111101</v>
      </c>
      <c r="G43" s="17">
        <v>0.99731182795698903</v>
      </c>
      <c r="H43" s="17">
        <v>0.88194444444444398</v>
      </c>
      <c r="I43" s="17">
        <v>0.55510752688171994</v>
      </c>
      <c r="J43" s="17">
        <v>0.71908602150537604</v>
      </c>
      <c r="K43" s="17"/>
      <c r="L43" s="17"/>
      <c r="M43" s="17"/>
      <c r="N43" s="17"/>
      <c r="O43" s="17">
        <f t="shared" si="2"/>
        <v>0.88784268153156209</v>
      </c>
    </row>
    <row r="44" spans="2:15" x14ac:dyDescent="0.35">
      <c r="B44" s="1" t="s">
        <v>83</v>
      </c>
      <c r="C44" s="17" t="s">
        <v>79</v>
      </c>
      <c r="D44" s="17" t="s">
        <v>79</v>
      </c>
      <c r="E44" s="17" t="s">
        <v>79</v>
      </c>
      <c r="F44" s="17" t="s">
        <v>79</v>
      </c>
      <c r="G44" s="17" t="s">
        <v>79</v>
      </c>
      <c r="H44" s="17" t="s">
        <v>79</v>
      </c>
      <c r="I44" s="17" t="s">
        <v>79</v>
      </c>
      <c r="J44" s="17" t="s">
        <v>79</v>
      </c>
      <c r="K44" s="17"/>
      <c r="L44" s="17"/>
      <c r="M44" s="17"/>
      <c r="N44" s="17"/>
      <c r="O44" s="17" t="str">
        <f t="shared" si="2"/>
        <v>N/A</v>
      </c>
    </row>
    <row r="46" spans="2:15" x14ac:dyDescent="0.35">
      <c r="B46" s="104" t="s">
        <v>85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6"/>
    </row>
    <row r="47" spans="2:15" x14ac:dyDescent="0.35">
      <c r="B47" s="1" t="s">
        <v>45</v>
      </c>
      <c r="C47" s="1" t="s">
        <v>47</v>
      </c>
      <c r="D47" s="1" t="s">
        <v>48</v>
      </c>
      <c r="E47" s="1" t="s">
        <v>49</v>
      </c>
      <c r="F47" s="1" t="s">
        <v>50</v>
      </c>
      <c r="G47" s="1" t="s">
        <v>51</v>
      </c>
      <c r="H47" s="1" t="s">
        <v>52</v>
      </c>
      <c r="I47" s="1" t="s">
        <v>53</v>
      </c>
      <c r="J47" s="1" t="s">
        <v>54</v>
      </c>
      <c r="K47" s="1" t="s">
        <v>55</v>
      </c>
      <c r="L47" s="1" t="s">
        <v>56</v>
      </c>
      <c r="M47" s="1" t="s">
        <v>57</v>
      </c>
      <c r="N47" s="1" t="s">
        <v>58</v>
      </c>
      <c r="O47" s="1" t="s">
        <v>64</v>
      </c>
    </row>
    <row r="48" spans="2:15" x14ac:dyDescent="0.35">
      <c r="B48" s="1" t="s">
        <v>65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/>
      <c r="L48" s="19"/>
      <c r="M48" s="19"/>
      <c r="N48" s="19"/>
      <c r="O48" s="19">
        <f>SUM(C48:N48)</f>
        <v>0</v>
      </c>
    </row>
    <row r="49" spans="2:15" x14ac:dyDescent="0.35">
      <c r="B49" s="1" t="s">
        <v>66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/>
      <c r="L49" s="19"/>
      <c r="M49" s="19"/>
      <c r="N49" s="19"/>
      <c r="O49" s="19">
        <f t="shared" ref="O49:O66" si="3">SUM(C49:N49)</f>
        <v>0</v>
      </c>
    </row>
    <row r="50" spans="2:15" x14ac:dyDescent="0.35">
      <c r="B50" s="1" t="s">
        <v>67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/>
      <c r="L50" s="19"/>
      <c r="M50" s="19"/>
      <c r="N50" s="19"/>
      <c r="O50" s="19">
        <f t="shared" si="3"/>
        <v>0</v>
      </c>
    </row>
    <row r="51" spans="2:15" x14ac:dyDescent="0.35">
      <c r="B51" s="1" t="s">
        <v>192</v>
      </c>
      <c r="C51" s="17" t="s">
        <v>79</v>
      </c>
      <c r="D51" s="17" t="s">
        <v>79</v>
      </c>
      <c r="E51" s="17" t="s">
        <v>79</v>
      </c>
      <c r="F51" s="17" t="s">
        <v>79</v>
      </c>
      <c r="G51" s="19">
        <v>0</v>
      </c>
      <c r="H51" s="19">
        <v>0</v>
      </c>
      <c r="I51" s="19">
        <v>0</v>
      </c>
      <c r="J51" s="19">
        <v>0</v>
      </c>
      <c r="K51" s="19"/>
      <c r="L51" s="19"/>
      <c r="M51" s="19"/>
      <c r="N51" s="19"/>
      <c r="O51" s="19">
        <f t="shared" si="3"/>
        <v>0</v>
      </c>
    </row>
    <row r="52" spans="2:15" x14ac:dyDescent="0.35">
      <c r="B52" s="1" t="s">
        <v>68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7" t="s">
        <v>79</v>
      </c>
      <c r="I52" s="17" t="s">
        <v>79</v>
      </c>
      <c r="J52" s="17" t="s">
        <v>79</v>
      </c>
      <c r="K52" s="19"/>
      <c r="L52" s="19"/>
      <c r="M52" s="19"/>
      <c r="N52" s="19"/>
      <c r="O52" s="19">
        <f t="shared" si="3"/>
        <v>0</v>
      </c>
    </row>
    <row r="53" spans="2:15" x14ac:dyDescent="0.35">
      <c r="B53" s="1" t="s">
        <v>69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/>
      <c r="L53" s="19"/>
      <c r="M53" s="19"/>
      <c r="N53" s="19"/>
      <c r="O53" s="19">
        <f t="shared" si="3"/>
        <v>0</v>
      </c>
    </row>
    <row r="54" spans="2:15" x14ac:dyDescent="0.35">
      <c r="B54" s="1" t="s">
        <v>70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/>
      <c r="L54" s="19"/>
      <c r="M54" s="19"/>
      <c r="N54" s="19"/>
      <c r="O54" s="19">
        <f t="shared" si="3"/>
        <v>0</v>
      </c>
    </row>
    <row r="55" spans="2:15" x14ac:dyDescent="0.35">
      <c r="B55" s="1" t="s">
        <v>71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/>
      <c r="L55" s="19"/>
      <c r="M55" s="19"/>
      <c r="N55" s="19"/>
      <c r="O55" s="19">
        <f t="shared" si="3"/>
        <v>0</v>
      </c>
    </row>
    <row r="56" spans="2:15" x14ac:dyDescent="0.35">
      <c r="B56" s="1" t="s">
        <v>72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/>
      <c r="L56" s="19"/>
      <c r="M56" s="19"/>
      <c r="N56" s="19"/>
      <c r="O56" s="19">
        <f t="shared" si="3"/>
        <v>0</v>
      </c>
    </row>
    <row r="57" spans="2:15" x14ac:dyDescent="0.35">
      <c r="B57" s="1" t="s">
        <v>73</v>
      </c>
      <c r="C57" s="19">
        <v>1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/>
      <c r="L57" s="19"/>
      <c r="M57" s="19"/>
      <c r="N57" s="19"/>
      <c r="O57" s="19">
        <f t="shared" si="3"/>
        <v>1</v>
      </c>
    </row>
    <row r="58" spans="2:15" x14ac:dyDescent="0.35">
      <c r="B58" s="1" t="s">
        <v>74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/>
      <c r="L58" s="19"/>
      <c r="M58" s="19"/>
      <c r="N58" s="19"/>
      <c r="O58" s="19">
        <f t="shared" si="3"/>
        <v>0</v>
      </c>
    </row>
    <row r="59" spans="2:15" x14ac:dyDescent="0.35">
      <c r="B59" s="1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/>
      <c r="L59" s="19"/>
      <c r="M59" s="19"/>
      <c r="N59" s="19"/>
      <c r="O59" s="19">
        <f t="shared" si="3"/>
        <v>0</v>
      </c>
    </row>
    <row r="60" spans="2:15" x14ac:dyDescent="0.35">
      <c r="B60" s="1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/>
      <c r="L60" s="19"/>
      <c r="M60" s="19"/>
      <c r="N60" s="19"/>
      <c r="O60" s="19">
        <f t="shared" si="3"/>
        <v>0</v>
      </c>
    </row>
    <row r="61" spans="2:15" x14ac:dyDescent="0.35">
      <c r="B61" s="1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/>
      <c r="L61" s="19"/>
      <c r="M61" s="19"/>
      <c r="N61" s="19"/>
      <c r="O61" s="19">
        <f t="shared" si="3"/>
        <v>0</v>
      </c>
    </row>
    <row r="62" spans="2:15" x14ac:dyDescent="0.35">
      <c r="B62" s="1" t="s">
        <v>78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9"/>
      <c r="L62" s="19"/>
      <c r="M62" s="19"/>
      <c r="N62" s="19"/>
      <c r="O62" s="19">
        <f t="shared" si="3"/>
        <v>0</v>
      </c>
    </row>
    <row r="63" spans="2:15" x14ac:dyDescent="0.35">
      <c r="B63" s="1" t="s">
        <v>80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/>
      <c r="L63" s="19"/>
      <c r="M63" s="19"/>
      <c r="N63" s="19"/>
      <c r="O63" s="19">
        <f t="shared" si="3"/>
        <v>0</v>
      </c>
    </row>
    <row r="64" spans="2:15" x14ac:dyDescent="0.35">
      <c r="B64" s="1" t="s">
        <v>81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/>
      <c r="L64" s="19"/>
      <c r="M64" s="19"/>
      <c r="N64" s="19"/>
      <c r="O64" s="19">
        <f t="shared" si="3"/>
        <v>0</v>
      </c>
    </row>
    <row r="65" spans="2:15" x14ac:dyDescent="0.35">
      <c r="B65" s="1" t="s">
        <v>82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/>
      <c r="L65" s="19"/>
      <c r="M65" s="19"/>
      <c r="N65" s="19"/>
      <c r="O65" s="19">
        <f t="shared" si="3"/>
        <v>0</v>
      </c>
    </row>
    <row r="66" spans="2:15" x14ac:dyDescent="0.35">
      <c r="B66" s="1" t="s">
        <v>83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/>
      <c r="L66" s="19"/>
      <c r="M66" s="19"/>
      <c r="N66" s="19"/>
      <c r="O66" s="19">
        <f t="shared" si="3"/>
        <v>0</v>
      </c>
    </row>
  </sheetData>
  <mergeCells count="3">
    <mergeCell ref="B2:O2"/>
    <mergeCell ref="B24:O24"/>
    <mergeCell ref="B46:O46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1"/>
  <sheetViews>
    <sheetView zoomScale="70" zoomScaleNormal="70" workbookViewId="0">
      <selection activeCell="C10" sqref="C10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180</v>
      </c>
    </row>
    <row r="7" spans="1:17" ht="16.5" x14ac:dyDescent="0.35">
      <c r="B7" s="93" t="s">
        <v>171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22" ca="1">IF(B$3="All",INDIRECT(_xlfn.CONCAT(B$2,"_PM25"),TRUE),B$3)</f>
        <v>AD1</v>
      </c>
      <c r="C9" s="5" t="str">
        <f ca="1">IFERROR(IF(B9="All","-",VLOOKUP($B9,'List of AQMS'!$A$59:$C$77,3,FALSE)),"")</f>
        <v xml:space="preserve">Adur DC - Shoreham-by-sea </v>
      </c>
      <c r="D9" s="5" t="str">
        <f ca="1">IFERROR(IF(B9="All","-",VLOOKUP($B9,'List of AQMS'!$B$38:$C$56,2,FALSE)),"")</f>
        <v>Adur</v>
      </c>
      <c r="E9" s="20" cm="1">
        <f t="array" aca="1" ref="E9" ca="1">IF($B9="All", IF(ISERROR(AVERAGE(E8:E$9)),"NA",AVERAGE(E8:E$9)),IF(ISERROR(INDEX('PM25'!C$4:C$22,MATCH('Monthly Review PM25'!$B9,'PM25'!$B$4:$B$22,0),0)),"",INDEX('PM25'!C$4:C$22,MATCH('Monthly Review PM25'!$B9,'PM25'!$B$4:$B$22),0)))</f>
        <v>9.5300546448087395</v>
      </c>
      <c r="F9" s="20" cm="1">
        <f t="array" aca="1" ref="F9" ca="1">IF($B9="All", IF(ISERROR(AVERAGE(F8:F$9)),"NA",AVERAGE(F8:F$9)),IF(ISERROR(INDEX('PM25'!D$4:D$22,MATCH('Monthly Review PM25'!$B9,'PM25'!$B$4:$B$22,0),0)),"",INDEX('PM25'!D$4:D$22,MATCH('Monthly Review PM25'!$B9,'PM25'!$B$4:$B$22),0)))</f>
        <v>7.6253602305475496</v>
      </c>
      <c r="G9" s="20" cm="1">
        <f t="array" aca="1" ref="G9" ca="1">IF($B9="All", IF(ISERROR(AVERAGE(G8:G$9)),"NA",AVERAGE(G8:G$9)),IF(ISERROR(INDEX('PM25'!E$4:E$22,MATCH('Monthly Review PM25'!$B9,'PM25'!$B$4:$B$22,0),0)),"",INDEX('PM25'!E$4:E$22,MATCH('Monthly Review PM25'!$B9,'PM25'!$B$4:$B$22),0)))</f>
        <v>9.3859649122807003</v>
      </c>
      <c r="H9" s="20" cm="1">
        <f t="array" aca="1" ref="H9" ca="1">IF($B9="All", IF(ISERROR(AVERAGE(H8:H$9)),"NA",AVERAGE(H8:H$9)),IF(ISERROR(INDEX('PM25'!F$4:F$22,MATCH('Monthly Review PM25'!$B9,'PM25'!$B$4:$B$22,0),0)),"",INDEX('PM25'!F$4:F$22,MATCH('Monthly Review PM25'!$B9,'PM25'!$B$4:$B$22),0)))</f>
        <v>6.1599443671766299</v>
      </c>
      <c r="I9" s="20" cm="1">
        <f t="array" aca="1" ref="I9" ca="1">IF($B9="All", IF(ISERROR(AVERAGE(I8:I$9)),"NA",AVERAGE(I8:I$9)),IF(ISERROR(INDEX('PM25'!G$4:G$22,MATCH('Monthly Review PM25'!$B9,'PM25'!$B$4:$B$22,0),0)),"",INDEX('PM25'!G$4:G$22,MATCH('Monthly Review PM25'!$B9,'PM25'!$B$4:$B$22),0)))</f>
        <v>9.9770580296896103</v>
      </c>
      <c r="J9" s="20" cm="1">
        <f t="array" aca="1" ref="J9" ca="1">IF($B9="All", IF(ISERROR(AVERAGE(J8:J$9)),"NA",AVERAGE(J8:J$9)),IF(ISERROR(INDEX('PM25'!H$4:H$22,MATCH('Monthly Review PM25'!$B9,'PM25'!$B$4:$B$22,0),0)),"",INDEX('PM25'!H$4:H$22,MATCH('Monthly Review PM25'!$B9,'PM25'!$B$4:$B$22),0)))</f>
        <v>7.2392211404728801</v>
      </c>
      <c r="K9" s="20" cm="1">
        <f t="array" aca="1" ref="K9" ca="1">IF($B9="All", IF(ISERROR(AVERAGE(K8:K$9)),"NA",AVERAGE(K8:K$9)),IF(ISERROR(INDEX('PM25'!I$4:I$22,MATCH('Monthly Review PM25'!$B9,'PM25'!$B$4:$B$22,0),0)),"",INDEX('PM25'!I$4:I$22,MATCH('Monthly Review PM25'!$B9,'PM25'!$B$4:$B$22),0)))</f>
        <v>6.2870619946091599</v>
      </c>
      <c r="L9" s="20" cm="1">
        <f t="array" aca="1" ref="L9" ca="1">IF($B9="All", IF(ISERROR(AVERAGE(L8:L$9)),"NA",AVERAGE(L8:L$9)),IF(ISERROR(INDEX('PM25'!J$4:J$22,MATCH('Monthly Review PM25'!$B9,'PM25'!$B$4:$B$22,0),0)),"",INDEX('PM25'!J$4:J$22,MATCH('Monthly Review PM25'!$B9,'PM25'!$B$4:$B$22),0)))</f>
        <v>7.40780619111709</v>
      </c>
      <c r="M9" s="20"/>
      <c r="N9" s="20"/>
      <c r="O9" s="20"/>
      <c r="P9" s="20"/>
      <c r="Q9" s="35" cm="1">
        <f t="array" aca="1" ref="Q9" ca="1">IF($B9="All", IF(ISERROR(AVERAGE(Q8:Q$9)),"NA",AVERAGE(Q8:Q$9)),IF(ISERROR(INDEX('PM25'!O$4:O$22,MATCH('Monthly Review PM25'!$B9,'PM25'!$B$4:$B$22,0),0)),"",INDEX('PM25'!O$4:O$22,MATCH('Monthly Review PM25'!$B9,'PM25'!$B$4:$B$22),0)))</f>
        <v>7.9515589388377945</v>
      </c>
    </row>
    <row r="10" spans="1:17" x14ac:dyDescent="0.35">
      <c r="B10" s="5" t="str">
        <f ca="1"/>
        <v>BH0</v>
      </c>
      <c r="C10" s="5" t="str">
        <f ca="1">IFERROR(IF(B10="All","-",VLOOKUP($B10,'List of AQMS'!$A$59:$C$77,3,FALSE)),"")</f>
        <v xml:space="preserve">AURN - Preston Park </v>
      </c>
      <c r="D10" s="5" t="str">
        <f ca="1">IFERROR(IF(B10="All","-",VLOOKUP($B10,'List of AQMS'!$B$38:$C$56,2,FALSE)),"")</f>
        <v>Brighton_and_Hove</v>
      </c>
      <c r="E10" s="20" cm="1">
        <f t="array" aca="1" ref="E10" ca="1">IF($B10="All", IF(ISERROR(AVERAGE(E9:E$9)),"NA",AVERAGE(E9:E$9)),IF(ISERROR(INDEX('PM25'!C$4:C$22,MATCH('Monthly Review PM25'!$B10,'PM25'!$B$4:$B$22,0),0)),"",INDEX('PM25'!C$4:C$22,MATCH('Monthly Review PM25'!$B10,'PM25'!$B$4:$B$22),0)))</f>
        <v>11.514824797843699</v>
      </c>
      <c r="F10" s="20" cm="1">
        <f t="array" aca="1" ref="F10" ca="1">IF($B10="All", IF(ISERROR(AVERAGE(F9:F$9)),"NA",AVERAGE(F9:F$9)),IF(ISERROR(INDEX('PM25'!D$4:D$22,MATCH('Monthly Review PM25'!$B10,'PM25'!$B$4:$B$22,0),0)),"",INDEX('PM25'!D$4:D$22,MATCH('Monthly Review PM25'!$B10,'PM25'!$B$4:$B$22),0)))</f>
        <v>8.6376554174067497</v>
      </c>
      <c r="G10" s="20" cm="1">
        <f t="array" aca="1" ref="G10" ca="1">IF($B10="All", IF(ISERROR(AVERAGE(G9:G$9)),"NA",AVERAGE(G9:G$9)),IF(ISERROR(INDEX('PM25'!E$4:E$22,MATCH('Monthly Review PM25'!$B10,'PM25'!$B$4:$B$22,0),0)),"",INDEX('PM25'!E$4:E$22,MATCH('Monthly Review PM25'!$B10,'PM25'!$B$4:$B$22),0)))</f>
        <v>10.1039136302294</v>
      </c>
      <c r="H10" s="20" cm="1">
        <f t="array" aca="1" ref="H10" ca="1">IF($B10="All", IF(ISERROR(AVERAGE(H9:H$9)),"NA",AVERAGE(H9:H$9)),IF(ISERROR(INDEX('PM25'!F$4:F$22,MATCH('Monthly Review PM25'!$B10,'PM25'!$B$4:$B$22,0),0)),"",INDEX('PM25'!F$4:F$22,MATCH('Monthly Review PM25'!$B10,'PM25'!$B$4:$B$22),0)))</f>
        <v>7.2688022284122598</v>
      </c>
      <c r="I10" s="20" cm="1">
        <f t="array" aca="1" ref="I10" ca="1">IF($B10="All", IF(ISERROR(AVERAGE(I9:I$9)),"NA",AVERAGE(I9:I$9)),IF(ISERROR(INDEX('PM25'!G$4:G$22,MATCH('Monthly Review PM25'!$B10,'PM25'!$B$4:$B$22,0),0)),"",INDEX('PM25'!G$4:G$22,MATCH('Monthly Review PM25'!$B10,'PM25'!$B$4:$B$22),0)))</f>
        <v>9.00807537012113</v>
      </c>
      <c r="J10" s="20" cm="1">
        <f t="array" aca="1" ref="J10" ca="1">IF($B10="All", IF(ISERROR(AVERAGE(J9:J$9)),"NA",AVERAGE(J9:J$9)),IF(ISERROR(INDEX('PM25'!H$4:H$22,MATCH('Monthly Review PM25'!$B10,'PM25'!$B$4:$B$22,0),0)),"",INDEX('PM25'!H$4:H$22,MATCH('Monthly Review PM25'!$B10,'PM25'!$B$4:$B$22),0)))</f>
        <v>7.1432545201669004</v>
      </c>
      <c r="K10" s="20" cm="1">
        <f t="array" aca="1" ref="K10" ca="1">IF($B10="All", IF(ISERROR(AVERAGE(K9:K$9)),"NA",AVERAGE(K9:K$9)),IF(ISERROR(INDEX('PM25'!I$4:I$22,MATCH('Monthly Review PM25'!$B10,'PM25'!$B$4:$B$22,0),0)),"",INDEX('PM25'!I$4:I$22,MATCH('Monthly Review PM25'!$B10,'PM25'!$B$4:$B$22),0)))</f>
        <v>5.7944055944055899</v>
      </c>
      <c r="L10" s="20" t="str" cm="1">
        <f t="array" aca="1" ref="L10" ca="1">IF($B10="All", IF(ISERROR(AVERAGE(L9:L$9)),"NA",AVERAGE(L9:L$9)),IF(ISERROR(INDEX('PM25'!J$4:J$22,MATCH('Monthly Review PM25'!$B10,'PM25'!$B$4:$B$22,0),0)),"",INDEX('PM25'!J$4:J$22,MATCH('Monthly Review PM25'!$B10,'PM25'!$B$4:$B$22),0)))</f>
        <v>NA</v>
      </c>
      <c r="M10" s="20"/>
      <c r="N10" s="20"/>
      <c r="O10" s="20"/>
      <c r="P10" s="20"/>
      <c r="Q10" s="35" cm="1">
        <f t="array" aca="1" ref="Q10" ca="1">IF($B10="All", IF(ISERROR(AVERAGE(Q9:Q$9)),"NA",AVERAGE(Q9:Q$9)),IF(ISERROR(INDEX('PM25'!O$4:O$22,MATCH('Monthly Review PM25'!$B10,'PM25'!$B$4:$B$22,0),0)),"",INDEX('PM25'!O$4:O$22,MATCH('Monthly Review PM25'!$B10,'PM25'!$B$4:$B$22),0)))</f>
        <v>8.4958473655122457</v>
      </c>
    </row>
    <row r="11" spans="1:17" x14ac:dyDescent="0.35">
      <c r="B11" s="5" t="str">
        <f ca="1"/>
        <v>BH10</v>
      </c>
      <c r="C11" s="5" t="str">
        <f ca="1">IFERROR(IF(B11="All","-",VLOOKUP($B11,'List of AQMS'!$A$59:$C$77,3,FALSE)),"")</f>
        <v xml:space="preserve">BHCC - North Street </v>
      </c>
      <c r="D11" s="5" t="str">
        <f ca="1">IFERROR(IF(B11="All","-",VLOOKUP($B11,'List of AQMS'!$B$38:$C$56,2,FALSE)),"")</f>
        <v>Brighton_and_Hove</v>
      </c>
      <c r="E11" s="20" cm="1">
        <f t="array" aca="1" ref="E11" ca="1">IF($B11="All", IF(ISERROR(AVERAGE(E$9:E10)),"NA",AVERAGE(E$9:E10)),IF(ISERROR(INDEX('PM25'!C$4:C$22,MATCH('Monthly Review PM25'!$B11,'PM25'!$B$4:$B$22,0),0)),"",INDEX('PM25'!C$4:C$22,MATCH('Monthly Review PM25'!$B11,'PM25'!$B$4:$B$22),0)))</f>
        <v>9.4219380787348594</v>
      </c>
      <c r="F11" s="20" cm="1">
        <f t="array" aca="1" ref="F11" ca="1">IF($B11="All", IF(ISERROR(AVERAGE(F$9:F10)),"NA",AVERAGE(F$9:F10)),IF(ISERROR(INDEX('PM25'!D$4:D$22,MATCH('Monthly Review PM25'!$B11,'PM25'!$B$4:$B$22,0),0)),"",INDEX('PM25'!D$4:D$22,MATCH('Monthly Review PM25'!$B11,'PM25'!$B$4:$B$22),0)))</f>
        <v>9.1212948525179893</v>
      </c>
      <c r="G11" s="20" cm="1">
        <f t="array" aca="1" ref="G11" ca="1">IF($B11="All", IF(ISERROR(AVERAGE(G$9:G10)),"NA",AVERAGE(G$9:G10)),IF(ISERROR(INDEX('PM25'!E$4:E$22,MATCH('Monthly Review PM25'!$B11,'PM25'!$B$4:$B$22,0),0)),"",INDEX('PM25'!E$4:E$22,MATCH('Monthly Review PM25'!$B11,'PM25'!$B$4:$B$22),0)))</f>
        <v>8.6118261893530992</v>
      </c>
      <c r="H11" s="20" cm="1">
        <f t="array" aca="1" ref="H11" ca="1">IF($B11="All", IF(ISERROR(AVERAGE(H$9:H10)),"NA",AVERAGE(H$9:H10)),IF(ISERROR(INDEX('PM25'!F$4:F$22,MATCH('Monthly Review PM25'!$B11,'PM25'!$B$4:$B$22,0),0)),"",INDEX('PM25'!F$4:F$22,MATCH('Monthly Review PM25'!$B11,'PM25'!$B$4:$B$22),0)))</f>
        <v>7.6045833923611097</v>
      </c>
      <c r="I11" s="20" cm="1">
        <f t="array" aca="1" ref="I11" ca="1">IF($B11="All", IF(ISERROR(AVERAGE(I$9:I10)),"NA",AVERAGE(I$9:I10)),IF(ISERROR(INDEX('PM25'!G$4:G$22,MATCH('Monthly Review PM25'!$B11,'PM25'!$B$4:$B$22,0),0)),"",INDEX('PM25'!G$4:G$22,MATCH('Monthly Review PM25'!$B11,'PM25'!$B$4:$B$22),0)))</f>
        <v>8.7500224876626298</v>
      </c>
      <c r="J11" s="20" cm="1">
        <f t="array" aca="1" ref="J11" ca="1">IF($B11="All", IF(ISERROR(AVERAGE(J$9:J10)),"NA",AVERAGE(J$9:J10)),IF(ISERROR(INDEX('PM25'!H$4:H$22,MATCH('Monthly Review PM25'!$B11,'PM25'!$B$4:$B$22,0),0)),"",INDEX('PM25'!H$4:H$22,MATCH('Monthly Review PM25'!$B11,'PM25'!$B$4:$B$22),0)))</f>
        <v>8.4142791226240092</v>
      </c>
      <c r="K11" s="20" cm="1">
        <f t="array" aca="1" ref="K11" ca="1">IF($B11="All", IF(ISERROR(AVERAGE(K$9:K10)),"NA",AVERAGE(K$9:K10)),IF(ISERROR(INDEX('PM25'!I$4:I$22,MATCH('Monthly Review PM25'!$B11,'PM25'!$B$4:$B$22,0),0)),"",INDEX('PM25'!I$4:I$22,MATCH('Monthly Review PM25'!$B11,'PM25'!$B$4:$B$22),0)))</f>
        <v>7.93518396590399</v>
      </c>
      <c r="L11" s="20" cm="1">
        <f t="array" aca="1" ref="L11" ca="1">IF($B11="All", IF(ISERROR(AVERAGE(L$9:L10)),"NA",AVERAGE(L$9:L10)),IF(ISERROR(INDEX('PM25'!J$4:J$22,MATCH('Monthly Review PM25'!$B11,'PM25'!$B$4:$B$22,0),0)),"",INDEX('PM25'!J$4:J$22,MATCH('Monthly Review PM25'!$B11,'PM25'!$B$4:$B$22),0)))</f>
        <v>8.7956765703405004</v>
      </c>
      <c r="M11" s="20"/>
      <c r="N11" s="20"/>
      <c r="O11" s="20"/>
      <c r="P11" s="20"/>
      <c r="Q11" s="35" cm="1">
        <f t="array" aca="1" ref="Q11" ca="1">IF($B11="All", IF(ISERROR(AVERAGE(Q$9:Q10)),"NA",AVERAGE(Q$9:Q10)),IF(ISERROR(INDEX('PM25'!O$4:O$22,MATCH('Monthly Review PM25'!$B11,'PM25'!$B$4:$B$22,0),0)),"",INDEX('PM25'!O$4:O$22,MATCH('Monthly Review PM25'!$B11,'PM25'!$B$4:$B$22),0)))</f>
        <v>8.5818505824372728</v>
      </c>
    </row>
    <row r="12" spans="1:17" x14ac:dyDescent="0.35">
      <c r="B12" s="5" t="str">
        <f ca="1"/>
        <v>BH11</v>
      </c>
      <c r="C12" s="5" t="str">
        <f ca="1">IFERROR(IF(B12="All","-",VLOOKUP($B12,'List of AQMS'!$A$59:$C$77,3,FALSE)),"")</f>
        <v>Brighton - Lewes Road, A270</v>
      </c>
      <c r="D12" s="5" t="str">
        <f ca="1">IFERROR(IF(B12="All","-",VLOOKUP($B12,'List of AQMS'!$B$38:$C$56,2,FALSE)),"")</f>
        <v>Brighton_and_Hove</v>
      </c>
      <c r="E12" s="20" t="str" cm="1">
        <f t="array" aca="1" ref="E12" ca="1">IF($B12="All", IF(ISERROR(AVERAGE(E$9:E11)),"NA",AVERAGE(E$9:E11)),IF(ISERROR(INDEX('PM25'!C$4:C$22,MATCH('Monthly Review PM25'!$B12,'PM25'!$B$4:$B$22,0),0)),"",INDEX('PM25'!C$4:C$22,MATCH('Monthly Review PM25'!$B12,'PM25'!$B$4:$B$22),0)))</f>
        <v>N/A</v>
      </c>
      <c r="F12" s="20" t="str" cm="1">
        <f t="array" aca="1" ref="F12" ca="1">IF($B12="All", IF(ISERROR(AVERAGE(F$9:F11)),"NA",AVERAGE(F$9:F11)),IF(ISERROR(INDEX('PM25'!D$4:D$22,MATCH('Monthly Review PM25'!$B12,'PM25'!$B$4:$B$22,0),0)),"",INDEX('PM25'!D$4:D$22,MATCH('Monthly Review PM25'!$B12,'PM25'!$B$4:$B$22),0)))</f>
        <v>N/A</v>
      </c>
      <c r="G12" s="20" t="str" cm="1">
        <f t="array" aca="1" ref="G12" ca="1">IF($B12="All", IF(ISERROR(AVERAGE(G$9:G11)),"NA",AVERAGE(G$9:G11)),IF(ISERROR(INDEX('PM25'!E$4:E$22,MATCH('Monthly Review PM25'!$B12,'PM25'!$B$4:$B$22,0),0)),"",INDEX('PM25'!E$4:E$22,MATCH('Monthly Review PM25'!$B12,'PM25'!$B$4:$B$22),0)))</f>
        <v>N/A</v>
      </c>
      <c r="H12" s="20" t="str" cm="1">
        <f t="array" aca="1" ref="H12" ca="1">IF($B12="All", IF(ISERROR(AVERAGE(H$9:H11)),"NA",AVERAGE(H$9:H11)),IF(ISERROR(INDEX('PM25'!F$4:F$22,MATCH('Monthly Review PM25'!$B12,'PM25'!$B$4:$B$22,0),0)),"",INDEX('PM25'!F$4:F$22,MATCH('Monthly Review PM25'!$B12,'PM25'!$B$4:$B$22),0)))</f>
        <v>N/A</v>
      </c>
      <c r="I12" s="20" cm="1">
        <f t="array" aca="1" ref="I12" ca="1">IF($B12="All", IF(ISERROR(AVERAGE(I$9:I11)),"NA",AVERAGE(I$9:I11)),IF(ISERROR(INDEX('PM25'!G$4:G$22,MATCH('Monthly Review PM25'!$B12,'PM25'!$B$4:$B$22,0),0)),"",INDEX('PM25'!G$4:G$22,MATCH('Monthly Review PM25'!$B12,'PM25'!$B$4:$B$22),0)))</f>
        <v>5.58910796116505</v>
      </c>
      <c r="J12" s="20" cm="1">
        <f t="array" aca="1" ref="J12" ca="1">IF($B12="All", IF(ISERROR(AVERAGE(J$9:J11)),"NA",AVERAGE(J$9:J11)),IF(ISERROR(INDEX('PM25'!H$4:H$22,MATCH('Monthly Review PM25'!$B12,'PM25'!$B$4:$B$22,0),0)),"",INDEX('PM25'!H$4:H$22,MATCH('Monthly Review PM25'!$B12,'PM25'!$B$4:$B$22),0)))</f>
        <v>8.2950925432276694</v>
      </c>
      <c r="K12" s="20" cm="1">
        <f t="array" aca="1" ref="K12" ca="1">IF($B12="All", IF(ISERROR(AVERAGE(K$9:K11)),"NA",AVERAGE(K$9:K11)),IF(ISERROR(INDEX('PM25'!I$4:I$22,MATCH('Monthly Review PM25'!$B12,'PM25'!$B$4:$B$22,0),0)),"",INDEX('PM25'!I$4:I$22,MATCH('Monthly Review PM25'!$B12,'PM25'!$B$4:$B$22),0)))</f>
        <v>6.67855821359184</v>
      </c>
      <c r="L12" s="20" cm="1">
        <f t="array" aca="1" ref="L12" ca="1">IF($B12="All", IF(ISERROR(AVERAGE(L$9:L11)),"NA",AVERAGE(L$9:L11)),IF(ISERROR(INDEX('PM25'!J$4:J$22,MATCH('Monthly Review PM25'!$B12,'PM25'!$B$4:$B$22,0),0)),"",INDEX('PM25'!J$4:J$22,MATCH('Monthly Review PM25'!$B12,'PM25'!$B$4:$B$22),0)))</f>
        <v>8.5346467105624093</v>
      </c>
      <c r="M12" s="20"/>
      <c r="N12" s="20"/>
      <c r="O12" s="20"/>
      <c r="P12" s="20"/>
      <c r="Q12" s="35" cm="1">
        <f t="array" aca="1" ref="Q12" ca="1">IF($B12="All", IF(ISERROR(AVERAGE(Q$9:Q11)),"NA",AVERAGE(Q$9:Q11)),IF(ISERROR(INDEX('PM25'!O$4:O$22,MATCH('Monthly Review PM25'!$B12,'PM25'!$B$4:$B$22,0),0)),"",INDEX('PM25'!O$4:O$22,MATCH('Monthly Review PM25'!$B12,'PM25'!$B$4:$B$22),0)))</f>
        <v>7.2743513571367417</v>
      </c>
    </row>
    <row r="13" spans="1:17" x14ac:dyDescent="0.35">
      <c r="B13" s="5" t="str">
        <f ca="1"/>
        <v>CA2</v>
      </c>
      <c r="C13" s="5" t="str">
        <f ca="1">IFERROR(IF(B13="All","-",VLOOKUP($B13,'List of AQMS'!$A$59:$C$77,3,FALSE)),"")</f>
        <v xml:space="preserve">Crawley BC - Gatwick Airport </v>
      </c>
      <c r="D13" s="5" t="str">
        <f ca="1">IFERROR(IF(B13="All","-",VLOOKUP($B13,'List of AQMS'!$B$38:$C$56,2,FALSE)),"")</f>
        <v>Crawley</v>
      </c>
      <c r="E13" s="20" cm="1">
        <f t="array" aca="1" ref="E13" ca="1">IF($B13="All", IF(ISERROR(AVERAGE(E$9:E12)),"NA",AVERAGE(E$9:E12)),IF(ISERROR(INDEX('PM25'!C$4:C$22,MATCH('Monthly Review PM25'!$B13,'PM25'!$B$4:$B$22,0),0)),"",INDEX('PM25'!C$4:C$22,MATCH('Monthly Review PM25'!$B13,'PM25'!$B$4:$B$22),0)))</f>
        <v>8.1145137323232301</v>
      </c>
      <c r="F13" s="20" cm="1">
        <f t="array" aca="1" ref="F13" ca="1">IF($B13="All", IF(ISERROR(AVERAGE(F$9:F12)),"NA",AVERAGE(F$9:F12)),IF(ISERROR(INDEX('PM25'!D$4:D$22,MATCH('Monthly Review PM25'!$B13,'PM25'!$B$4:$B$22,0),0)),"",INDEX('PM25'!D$4:D$22,MATCH('Monthly Review PM25'!$B13,'PM25'!$B$4:$B$22),0)))</f>
        <v>4.8906075238095204</v>
      </c>
      <c r="G13" s="20" cm="1">
        <f t="array" aca="1" ref="G13" ca="1">IF($B13="All", IF(ISERROR(AVERAGE(G$9:G12)),"NA",AVERAGE(G$9:G12)),IF(ISERROR(INDEX('PM25'!E$4:E$22,MATCH('Monthly Review PM25'!$B13,'PM25'!$B$4:$B$22,0),0)),"",INDEX('PM25'!E$4:E$22,MATCH('Monthly Review PM25'!$B13,'PM25'!$B$4:$B$22),0)))</f>
        <v>9.0511394576043092</v>
      </c>
      <c r="H13" s="20" cm="1">
        <f t="array" aca="1" ref="H13" ca="1">IF($B13="All", IF(ISERROR(AVERAGE(H$9:H12)),"NA",AVERAGE(H$9:H12)),IF(ISERROR(INDEX('PM25'!F$4:F$22,MATCH('Monthly Review PM25'!$B13,'PM25'!$B$4:$B$22,0),0)),"",INDEX('PM25'!F$4:F$22,MATCH('Monthly Review PM25'!$B13,'PM25'!$B$4:$B$22),0)))</f>
        <v>5.08295631944444</v>
      </c>
      <c r="I13" s="20" cm="1">
        <f t="array" aca="1" ref="I13" ca="1">IF($B13="All", IF(ISERROR(AVERAGE(I$9:I12)),"NA",AVERAGE(I$9:I12)),IF(ISERROR(INDEX('PM25'!G$4:G$22,MATCH('Monthly Review PM25'!$B13,'PM25'!$B$4:$B$22,0),0)),"",INDEX('PM25'!G$4:G$22,MATCH('Monthly Review PM25'!$B13,'PM25'!$B$4:$B$22),0)))</f>
        <v>9.5474633398058195</v>
      </c>
      <c r="J13" s="20" t="str" cm="1">
        <f t="array" aca="1" ref="J13" ca="1">IF($B13="All", IF(ISERROR(AVERAGE(J$9:J12)),"NA",AVERAGE(J$9:J12)),IF(ISERROR(INDEX('PM25'!H$4:H$22,MATCH('Monthly Review PM25'!$B13,'PM25'!$B$4:$B$22,0),0)),"",INDEX('PM25'!H$4:H$22,MATCH('Monthly Review PM25'!$B13,'PM25'!$B$4:$B$22),0)))</f>
        <v>N/A</v>
      </c>
      <c r="K13" s="20" t="str" cm="1">
        <f t="array" aca="1" ref="K13" ca="1">IF($B13="All", IF(ISERROR(AVERAGE(K$9:K12)),"NA",AVERAGE(K$9:K12)),IF(ISERROR(INDEX('PM25'!I$4:I$22,MATCH('Monthly Review PM25'!$B13,'PM25'!$B$4:$B$22,0),0)),"",INDEX('PM25'!I$4:I$22,MATCH('Monthly Review PM25'!$B13,'PM25'!$B$4:$B$22),0)))</f>
        <v>N/A</v>
      </c>
      <c r="L13" s="20" t="str" cm="1">
        <f t="array" aca="1" ref="L13" ca="1">IF($B13="All", IF(ISERROR(AVERAGE(L$9:L12)),"NA",AVERAGE(L$9:L12)),IF(ISERROR(INDEX('PM25'!J$4:J$22,MATCH('Monthly Review PM25'!$B13,'PM25'!$B$4:$B$22,0),0)),"",INDEX('PM25'!J$4:J$22,MATCH('Monthly Review PM25'!$B13,'PM25'!$B$4:$B$22),0)))</f>
        <v>N/A</v>
      </c>
      <c r="M13" s="20"/>
      <c r="N13" s="20"/>
      <c r="O13" s="20"/>
      <c r="P13" s="20"/>
      <c r="Q13" s="35" cm="1">
        <f t="array" aca="1" ref="Q13" ca="1">IF($B13="All", IF(ISERROR(AVERAGE(Q$9:Q12)),"NA",AVERAGE(Q$9:Q12)),IF(ISERROR(INDEX('PM25'!O$4:O$22,MATCH('Monthly Review PM25'!$B13,'PM25'!$B$4:$B$22,0),0)),"",INDEX('PM25'!O$4:O$22,MATCH('Monthly Review PM25'!$B13,'PM25'!$B$4:$B$22),0)))</f>
        <v>7.3373360745974647</v>
      </c>
    </row>
    <row r="14" spans="1:17" x14ac:dyDescent="0.35">
      <c r="B14" s="5" t="str">
        <f ca="1"/>
        <v>CI1</v>
      </c>
      <c r="C14" s="5" t="str">
        <f ca="1">IFERROR(IF(B14="All","-",VLOOKUP($B14,'List of AQMS'!$A$59:$C$77,3,FALSE)),"")</f>
        <v xml:space="preserve">Chichester DC -A27 Chichester Bypass </v>
      </c>
      <c r="D14" s="5" t="str">
        <f ca="1">IFERROR(IF(B14="All","-",VLOOKUP($B14,'List of AQMS'!$B$38:$C$56,2,FALSE)),"")</f>
        <v>Chichester</v>
      </c>
      <c r="E14" s="20" cm="1">
        <f t="array" aca="1" ref="E14" ca="1">IF($B14="All", IF(ISERROR(AVERAGE(E$9:E13)),"NA",AVERAGE(E$9:E13)),IF(ISERROR(INDEX('PM25'!C$4:C$22,MATCH('Monthly Review PM25'!$B14,'PM25'!$B$4:$B$22,0),0)),"",INDEX('PM25'!C$4:C$22,MATCH('Monthly Review PM25'!$B14,'PM25'!$B$4:$B$22),0)))</f>
        <v>12.555458282208578</v>
      </c>
      <c r="F14" s="20" cm="1">
        <f t="array" aca="1" ref="F14" ca="1">IF($B14="All", IF(ISERROR(AVERAGE(F$9:F13)),"NA",AVERAGE(F$9:F13)),IF(ISERROR(INDEX('PM25'!D$4:D$22,MATCH('Monthly Review PM25'!$B14,'PM25'!$B$4:$B$22,0),0)),"",INDEX('PM25'!D$4:D$22,MATCH('Monthly Review PM25'!$B14,'PM25'!$B$4:$B$22),0)))</f>
        <v>8.915866171003719</v>
      </c>
      <c r="G14" s="20" cm="1">
        <f t="array" aca="1" ref="G14" ca="1">IF($B14="All", IF(ISERROR(AVERAGE(G$9:G13)),"NA",AVERAGE(G$9:G13)),IF(ISERROR(INDEX('PM25'!E$4:E$22,MATCH('Monthly Review PM25'!$B14,'PM25'!$B$4:$B$22,0),0)),"",INDEX('PM25'!E$4:E$22,MATCH('Monthly Review PM25'!$B14,'PM25'!$B$4:$B$22),0)))</f>
        <v>12.284393685756232</v>
      </c>
      <c r="H14" s="20" cm="1">
        <f t="array" aca="1" ref="H14" ca="1">IF($B14="All", IF(ISERROR(AVERAGE(H$9:H13)),"NA",AVERAGE(H$9:H13)),IF(ISERROR(INDEX('PM25'!F$4:F$22,MATCH('Monthly Review PM25'!$B14,'PM25'!$B$4:$B$22,0),0)),"",INDEX('PM25'!F$4:F$22,MATCH('Monthly Review PM25'!$B14,'PM25'!$B$4:$B$22),0)))</f>
        <v>6.0962988523012598</v>
      </c>
      <c r="I14" s="20" cm="1">
        <f t="array" aca="1" ref="I14" ca="1">IF($B14="All", IF(ISERROR(AVERAGE(I$9:I13)),"NA",AVERAGE(I$9:I13)),IF(ISERROR(INDEX('PM25'!G$4:G$22,MATCH('Monthly Review PM25'!$B14,'PM25'!$B$4:$B$22,0),0)),"",INDEX('PM25'!G$4:G$22,MATCH('Monthly Review PM25'!$B14,'PM25'!$B$4:$B$22),0)))</f>
        <v>10.196690360222499</v>
      </c>
      <c r="J14" s="20" cm="1">
        <f t="array" aca="1" ref="J14" ca="1">IF($B14="All", IF(ISERROR(AVERAGE(J$9:J13)),"NA",AVERAGE(J$9:J13)),IF(ISERROR(INDEX('PM25'!H$4:H$22,MATCH('Monthly Review PM25'!$B14,'PM25'!$B$4:$B$22,0),0)),"",INDEX('PM25'!H$4:H$22,MATCH('Monthly Review PM25'!$B14,'PM25'!$B$4:$B$22),0)))</f>
        <v>7.1623310516713099</v>
      </c>
      <c r="K14" s="20" cm="1">
        <f t="array" aca="1" ref="K14" ca="1">IF($B14="All", IF(ISERROR(AVERAGE(K$9:K13)),"NA",AVERAGE(K$9:K13)),IF(ISERROR(INDEX('PM25'!I$4:I$22,MATCH('Monthly Review PM25'!$B14,'PM25'!$B$4:$B$22,0),0)),"",INDEX('PM25'!I$4:I$22,MATCH('Monthly Review PM25'!$B14,'PM25'!$B$4:$B$22),0)))</f>
        <v>6.6841652681940698</v>
      </c>
      <c r="L14" s="20" cm="1">
        <f t="array" aca="1" ref="L14" ca="1">IF($B14="All", IF(ISERROR(AVERAGE(L$9:L13)),"NA",AVERAGE(L$9:L13)),IF(ISERROR(INDEX('PM25'!J$4:J$22,MATCH('Monthly Review PM25'!$B14,'PM25'!$B$4:$B$22,0),0)),"",INDEX('PM25'!J$4:J$22,MATCH('Monthly Review PM25'!$B14,'PM25'!$B$4:$B$22),0)))</f>
        <v>7.5162177654986504</v>
      </c>
      <c r="M14" s="20"/>
      <c r="N14" s="20"/>
      <c r="O14" s="20"/>
      <c r="P14" s="20"/>
      <c r="Q14" s="35" cm="1">
        <f t="array" aca="1" ref="Q14" ca="1">IF($B14="All", IF(ISERROR(AVERAGE(Q$9:Q13)),"NA",AVERAGE(Q$9:Q13)),IF(ISERROR(INDEX('PM25'!O$4:O$22,MATCH('Monthly Review PM25'!$B14,'PM25'!$B$4:$B$22,0),0)),"",INDEX('PM25'!O$4:O$22,MATCH('Monthly Review PM25'!$B14,'PM25'!$B$4:$B$22),0)))</f>
        <v>8.9264276796070394</v>
      </c>
    </row>
    <row r="15" spans="1:17" x14ac:dyDescent="0.35">
      <c r="B15" s="5" t="str">
        <f ca="1"/>
        <v>EB3</v>
      </c>
      <c r="C15" s="5" t="str">
        <f ca="1">IFERROR(IF(B15="All","-",VLOOKUP($B15,'List of AQMS'!$A$59:$C$77,3,FALSE)),"")</f>
        <v xml:space="preserve">AURN - Holly Place </v>
      </c>
      <c r="D15" s="5" t="str">
        <f ca="1">IFERROR(IF(B15="All","-",VLOOKUP($B15,'List of AQMS'!$B$38:$C$56,2,FALSE)),"")</f>
        <v>Eastbourne</v>
      </c>
      <c r="E15" s="20" cm="1">
        <f t="array" aca="1" ref="E15" ca="1">IF($B15="All", IF(ISERROR(AVERAGE(E$9:E14)),"NA",AVERAGE(E$9:E14)),IF(ISERROR(INDEX('PM25'!C$4:C$22,MATCH('Monthly Review PM25'!$B15,'PM25'!$B$4:$B$22,0),0)),"",INDEX('PM25'!C$4:C$22,MATCH('Monthly Review PM25'!$B15,'PM25'!$B$4:$B$22),0)))</f>
        <v>8.7213528518145207</v>
      </c>
      <c r="F15" s="20" cm="1">
        <f t="array" aca="1" ref="F15" ca="1">IF($B15="All", IF(ISERROR(AVERAGE(F$9:F14)),"NA",AVERAGE(F$9:F14)),IF(ISERROR(INDEX('PM25'!D$4:D$22,MATCH('Monthly Review PM25'!$B15,'PM25'!$B$4:$B$22,0),0)),"",INDEX('PM25'!D$4:D$22,MATCH('Monthly Review PM25'!$B15,'PM25'!$B$4:$B$22),0)))</f>
        <v>6.2440854650576396</v>
      </c>
      <c r="G15" s="20" cm="1">
        <f t="array" aca="1" ref="G15" ca="1">IF($B15="All", IF(ISERROR(AVERAGE(G$9:G14)),"NA",AVERAGE(G$9:G14)),IF(ISERROR(INDEX('PM25'!E$4:E$22,MATCH('Monthly Review PM25'!$B15,'PM25'!$B$4:$B$22,0),0)),"",INDEX('PM25'!E$4:E$22,MATCH('Monthly Review PM25'!$B15,'PM25'!$B$4:$B$22),0)))</f>
        <v>8.0172082227456301</v>
      </c>
      <c r="H15" s="20" cm="1">
        <f t="array" aca="1" ref="H15" ca="1">IF($B15="All", IF(ISERROR(AVERAGE(H$9:H14)),"NA",AVERAGE(H$9:H14)),IF(ISERROR(INDEX('PM25'!F$4:F$22,MATCH('Monthly Review PM25'!$B15,'PM25'!$B$4:$B$22,0),0)),"",INDEX('PM25'!F$4:F$22,MATCH('Monthly Review PM25'!$B15,'PM25'!$B$4:$B$22),0)))</f>
        <v>5.2630138149305603</v>
      </c>
      <c r="I15" s="20" cm="1">
        <f t="array" aca="1" ref="I15" ca="1">IF($B15="All", IF(ISERROR(AVERAGE(I$9:I14)),"NA",AVERAGE(I$9:I14)),IF(ISERROR(INDEX('PM25'!G$4:G$22,MATCH('Monthly Review PM25'!$B15,'PM25'!$B$4:$B$22,0),0)),"",INDEX('PM25'!G$4:G$22,MATCH('Monthly Review PM25'!$B15,'PM25'!$B$4:$B$22),0)))</f>
        <v>8.4385850810901708</v>
      </c>
      <c r="J15" s="20" cm="1">
        <f t="array" aca="1" ref="J15" ca="1">IF($B15="All", IF(ISERROR(AVERAGE(J$9:J14)),"NA",AVERAGE(J$9:J14)),IF(ISERROR(INDEX('PM25'!H$4:H$22,MATCH('Monthly Review PM25'!$B15,'PM25'!$B$4:$B$22,0),0)),"",INDEX('PM25'!H$4:H$22,MATCH('Monthly Review PM25'!$B15,'PM25'!$B$4:$B$22),0)))</f>
        <v>6.16073308055556</v>
      </c>
      <c r="K15" s="20" cm="1">
        <f t="array" aca="1" ref="K15" ca="1">IF($B15="All", IF(ISERROR(AVERAGE(K$9:K14)),"NA",AVERAGE(K$9:K14)),IF(ISERROR(INDEX('PM25'!I$4:I$22,MATCH('Monthly Review PM25'!$B15,'PM25'!$B$4:$B$22,0),0)),"",INDEX('PM25'!I$4:I$22,MATCH('Monthly Review PM25'!$B15,'PM25'!$B$4:$B$22),0)))</f>
        <v>5.1470710544354796</v>
      </c>
      <c r="L15" s="20" cm="1">
        <f t="array" aca="1" ref="L15" ca="1">IF($B15="All", IF(ISERROR(AVERAGE(L$9:L14)),"NA",AVERAGE(L$9:L14)),IF(ISERROR(INDEX('PM25'!J$4:J$22,MATCH('Monthly Review PM25'!$B15,'PM25'!$B$4:$B$22,0),0)),"",INDEX('PM25'!J$4:J$22,MATCH('Monthly Review PM25'!$B15,'PM25'!$B$4:$B$22),0)))</f>
        <v>6.1357205945065196</v>
      </c>
      <c r="M15" s="20"/>
      <c r="N15" s="20"/>
      <c r="O15" s="20"/>
      <c r="P15" s="20"/>
      <c r="Q15" s="35" cm="1">
        <f t="array" aca="1" ref="Q15" ca="1">IF($B15="All", IF(ISERROR(AVERAGE(Q$9:Q14)),"NA",AVERAGE(Q$9:Q14)),IF(ISERROR(INDEX('PM25'!O$4:O$22,MATCH('Monthly Review PM25'!$B15,'PM25'!$B$4:$B$22,0),0)),"",INDEX('PM25'!O$4:O$22,MATCH('Monthly Review PM25'!$B15,'PM25'!$B$4:$B$22),0)))</f>
        <v>6.7659712706420088</v>
      </c>
    </row>
    <row r="16" spans="1:17" x14ac:dyDescent="0.35">
      <c r="B16" s="5" t="str">
        <f ca="1"/>
        <v>HO4</v>
      </c>
      <c r="C16" s="5" t="str">
        <f ca="1">IFERROR(IF(B16="All","-",VLOOKUP($B16,'List of AQMS'!$A$59:$C$77,3,FALSE)),"")</f>
        <v xml:space="preserve">AURN - Storrington </v>
      </c>
      <c r="D16" s="5" t="str">
        <f ca="1">IFERROR(IF(B16="All","-",VLOOKUP($B16,'List of AQMS'!$B$38:$C$56,2,FALSE)),"")</f>
        <v>Horsham</v>
      </c>
      <c r="E16" s="20" cm="1">
        <f t="array" aca="1" ref="E16" ca="1">IF($B16="All", IF(ISERROR(AVERAGE(E$9:E15)),"NA",AVERAGE(E$9:E15)),IF(ISERROR(INDEX('PM25'!C$4:C$22,MATCH('Monthly Review PM25'!$B16,'PM25'!$B$4:$B$22,0),0)),"",INDEX('PM25'!C$4:C$22,MATCH('Monthly Review PM25'!$B16,'PM25'!$B$4:$B$22),0)))</f>
        <v>10.8585917463038</v>
      </c>
      <c r="F16" s="20" cm="1">
        <f t="array" aca="1" ref="F16" ca="1">IF($B16="All", IF(ISERROR(AVERAGE(F$9:F15)),"NA",AVERAGE(F$9:F15)),IF(ISERROR(INDEX('PM25'!D$4:D$22,MATCH('Monthly Review PM25'!$B16,'PM25'!$B$4:$B$22,0),0)),"",INDEX('PM25'!D$4:D$22,MATCH('Monthly Review PM25'!$B16,'PM25'!$B$4:$B$22),0)))</f>
        <v>6.32713598383621</v>
      </c>
      <c r="G16" s="20" cm="1">
        <f t="array" aca="1" ref="G16" ca="1">IF($B16="All", IF(ISERROR(AVERAGE(G$9:G15)),"NA",AVERAGE(G$9:G15)),IF(ISERROR(INDEX('PM25'!E$4:E$22,MATCH('Monthly Review PM25'!$B16,'PM25'!$B$4:$B$22,0),0)),"",INDEX('PM25'!E$4:E$22,MATCH('Monthly Review PM25'!$B16,'PM25'!$B$4:$B$22),0)))</f>
        <v>9.0984041103633899</v>
      </c>
      <c r="H16" s="20" cm="1">
        <f t="array" aca="1" ref="H16" ca="1">IF($B16="All", IF(ISERROR(AVERAGE(H$9:H15)),"NA",AVERAGE(H$9:H15)),IF(ISERROR(INDEX('PM25'!F$4:F$22,MATCH('Monthly Review PM25'!$B16,'PM25'!$B$4:$B$22,0),0)),"",INDEX('PM25'!F$4:F$22,MATCH('Monthly Review PM25'!$B16,'PM25'!$B$4:$B$22),0)))</f>
        <v>5.4993507618015398</v>
      </c>
      <c r="I16" s="20" cm="1">
        <f t="array" aca="1" ref="I16" ca="1">IF($B16="All", IF(ISERROR(AVERAGE(I$9:I15)),"NA",AVERAGE(I$9:I15)),IF(ISERROR(INDEX('PM25'!G$4:G$22,MATCH('Monthly Review PM25'!$B16,'PM25'!$B$4:$B$22,0),0)),"",INDEX('PM25'!G$4:G$22,MATCH('Monthly Review PM25'!$B16,'PM25'!$B$4:$B$22),0)))</f>
        <v>8.0367380971102094</v>
      </c>
      <c r="J16" s="20" cm="1">
        <f t="array" aca="1" ref="J16" ca="1">IF($B16="All", IF(ISERROR(AVERAGE(J$9:J15)),"NA",AVERAGE(J$9:J15)),IF(ISERROR(INDEX('PM25'!H$4:H$22,MATCH('Monthly Review PM25'!$B16,'PM25'!$B$4:$B$22,0),0)),"",INDEX('PM25'!H$4:H$22,MATCH('Monthly Review PM25'!$B16,'PM25'!$B$4:$B$22),0)))</f>
        <v>5.72725652800926</v>
      </c>
      <c r="K16" s="20" cm="1">
        <f t="array" aca="1" ref="K16" ca="1">IF($B16="All", IF(ISERROR(AVERAGE(K$9:K15)),"NA",AVERAGE(K$9:K15)),IF(ISERROR(INDEX('PM25'!I$4:I$22,MATCH('Monthly Review PM25'!$B16,'PM25'!$B$4:$B$22,0),0)),"",INDEX('PM25'!I$4:I$22,MATCH('Monthly Review PM25'!$B16,'PM25'!$B$4:$B$22),0)))</f>
        <v>4.5954441025381803</v>
      </c>
      <c r="L16" s="20" cm="1">
        <f t="array" aca="1" ref="L16" ca="1">IF($B16="All", IF(ISERROR(AVERAGE(L$9:L15)),"NA",AVERAGE(L$9:L15)),IF(ISERROR(INDEX('PM25'!J$4:J$22,MATCH('Monthly Review PM25'!$B16,'PM25'!$B$4:$B$22,0),0)),"",INDEX('PM25'!J$4:J$22,MATCH('Monthly Review PM25'!$B16,'PM25'!$B$4:$B$22),0)))</f>
        <v>6.1686981069668496</v>
      </c>
      <c r="M16" s="20"/>
      <c r="N16" s="20"/>
      <c r="O16" s="20"/>
      <c r="P16" s="20"/>
      <c r="Q16" s="35" cm="1">
        <f t="array" aca="1" ref="Q16" ca="1">IF($B16="All", IF(ISERROR(AVERAGE(Q$9:Q15)),"NA",AVERAGE(Q$9:Q15)),IF(ISERROR(INDEX('PM25'!O$4:O$22,MATCH('Monthly Review PM25'!$B16,'PM25'!$B$4:$B$22,0),0)),"",INDEX('PM25'!O$4:O$22,MATCH('Monthly Review PM25'!$B16,'PM25'!$B$4:$B$22),0)))</f>
        <v>7.0389524296161801</v>
      </c>
    </row>
    <row r="17" spans="2:17" x14ac:dyDescent="0.35">
      <c r="B17" s="5" t="str">
        <f ca="1"/>
        <v>HT1</v>
      </c>
      <c r="C17" s="5" t="str">
        <f ca="1">IFERROR(IF(B17="All","-",VLOOKUP($B17,'List of AQMS'!$A$59:$C$77,3,FALSE)),"")</f>
        <v xml:space="preserve">Hastings BC - Bexhill Rd, Bulverhythe </v>
      </c>
      <c r="D17" s="5" t="str">
        <f ca="1">IFERROR(IF(B17="All","-",VLOOKUP($B17,'List of AQMS'!$B$38:$C$56,2,FALSE)),"")</f>
        <v>Hastings</v>
      </c>
      <c r="E17" s="20" cm="1">
        <f t="array" aca="1" ref="E17" ca="1">IF($B17="All", IF(ISERROR(AVERAGE(E$9:E16)),"NA",AVERAGE(E$9:E16)),IF(ISERROR(INDEX('PM25'!C$4:C$22,MATCH('Monthly Review PM25'!$B17,'PM25'!$B$4:$B$22,0),0)),"",INDEX('PM25'!C$4:C$22,MATCH('Monthly Review PM25'!$B17,'PM25'!$B$4:$B$22),0)))</f>
        <v>13.218328840970401</v>
      </c>
      <c r="F17" s="20" cm="1">
        <f t="array" aca="1" ref="F17" ca="1">IF($B17="All", IF(ISERROR(AVERAGE(F$9:F16)),"NA",AVERAGE(F$9:F16)),IF(ISERROR(INDEX('PM25'!D$4:D$22,MATCH('Monthly Review PM25'!$B17,'PM25'!$B$4:$B$22,0),0)),"",INDEX('PM25'!D$4:D$22,MATCH('Monthly Review PM25'!$B17,'PM25'!$B$4:$B$22),0)))</f>
        <v>10.2546762589928</v>
      </c>
      <c r="G17" s="20" cm="1">
        <f t="array" aca="1" ref="G17" ca="1">IF($B17="All", IF(ISERROR(AVERAGE(G$9:G16)),"NA",AVERAGE(G$9:G16)),IF(ISERROR(INDEX('PM25'!E$4:E$22,MATCH('Monthly Review PM25'!$B17,'PM25'!$B$4:$B$22,0),0)),"",INDEX('PM25'!E$4:E$22,MATCH('Monthly Review PM25'!$B17,'PM25'!$B$4:$B$22),0)))</f>
        <v>12.1318977119785</v>
      </c>
      <c r="H17" s="20" cm="1">
        <f t="array" aca="1" ref="H17" ca="1">IF($B17="All", IF(ISERROR(AVERAGE(H$9:H16)),"NA",AVERAGE(H$9:H16)),IF(ISERROR(INDEX('PM25'!F$4:F$22,MATCH('Monthly Review PM25'!$B17,'PM25'!$B$4:$B$22,0),0)),"",INDEX('PM25'!F$4:F$22,MATCH('Monthly Review PM25'!$B17,'PM25'!$B$4:$B$22),0)))</f>
        <v>8.4306569343065707</v>
      </c>
      <c r="I17" s="20" cm="1">
        <f t="array" aca="1" ref="I17" ca="1">IF($B17="All", IF(ISERROR(AVERAGE(I$9:I16)),"NA",AVERAGE(I$9:I16)),IF(ISERROR(INDEX('PM25'!G$4:G$22,MATCH('Monthly Review PM25'!$B17,'PM25'!$B$4:$B$22,0),0)),"",INDEX('PM25'!G$4:G$22,MATCH('Monthly Review PM25'!$B17,'PM25'!$B$4:$B$22),0)))</f>
        <v>11.946004319654399</v>
      </c>
      <c r="J17" s="20" cm="1">
        <f t="array" aca="1" ref="J17" ca="1">IF($B17="All", IF(ISERROR(AVERAGE(J$9:J16)),"NA",AVERAGE(J$9:J16)),IF(ISERROR(INDEX('PM25'!H$4:H$22,MATCH('Monthly Review PM25'!$B17,'PM25'!$B$4:$B$22,0),0)),"",INDEX('PM25'!H$4:H$22,MATCH('Monthly Review PM25'!$B17,'PM25'!$B$4:$B$22),0)))</f>
        <v>6.3177570093457902</v>
      </c>
      <c r="K17" s="20" cm="1">
        <f t="array" aca="1" ref="K17" ca="1">IF($B17="All", IF(ISERROR(AVERAGE(K$9:K16)),"NA",AVERAGE(K$9:K16)),IF(ISERROR(INDEX('PM25'!I$4:I$22,MATCH('Monthly Review PM25'!$B17,'PM25'!$B$4:$B$22,0),0)),"",INDEX('PM25'!I$4:I$22,MATCH('Monthly Review PM25'!$B17,'PM25'!$B$4:$B$22),0)))</f>
        <v>2.91875923190547</v>
      </c>
      <c r="L17" s="20" cm="1">
        <f t="array" aca="1" ref="L17" ca="1">IF($B17="All", IF(ISERROR(AVERAGE(L$9:L16)),"NA",AVERAGE(L$9:L16)),IF(ISERROR(INDEX('PM25'!J$4:J$22,MATCH('Monthly Review PM25'!$B17,'PM25'!$B$4:$B$22,0),0)),"",INDEX('PM25'!J$4:J$22,MATCH('Monthly Review PM25'!$B17,'PM25'!$B$4:$B$22),0)))</f>
        <v>6.0945205479452103</v>
      </c>
      <c r="M17" s="20"/>
      <c r="N17" s="20"/>
      <c r="O17" s="20"/>
      <c r="P17" s="20"/>
      <c r="Q17" s="35" cm="1">
        <f t="array" aca="1" ref="Q17" ca="1">IF($B17="All", IF(ISERROR(AVERAGE(Q$9:Q16)),"NA",AVERAGE(Q$9:Q16)),IF(ISERROR(INDEX('PM25'!O$4:O$22,MATCH('Monthly Review PM25'!$B17,'PM25'!$B$4:$B$22,0),0)),"",INDEX('PM25'!O$4:O$22,MATCH('Monthly Review PM25'!$B17,'PM25'!$B$4:$B$22),0)))</f>
        <v>8.9140751068873918</v>
      </c>
    </row>
    <row r="18" spans="2:17" x14ac:dyDescent="0.35">
      <c r="B18" s="5" t="str">
        <f ca="1"/>
        <v>LL1</v>
      </c>
      <c r="C18" s="5" t="str">
        <f ca="1">IFERROR(IF(B18="All","-",VLOOKUP($B18,'List of AQMS'!$A$59:$C$77,3,FALSE)),"")</f>
        <v xml:space="preserve">AURN - Lullington Heath </v>
      </c>
      <c r="D18" s="5" t="str">
        <f ca="1">IFERROR(IF(B18="All","-",VLOOKUP($B18,'List of AQMS'!$B$38:$C$56,2,FALSE)),"")</f>
        <v>Wealden</v>
      </c>
      <c r="E18" s="20" cm="1">
        <f t="array" aca="1" ref="E18" ca="1">IF($B18="All", IF(ISERROR(AVERAGE(E$9:E17)),"NA",AVERAGE(E$9:E17)),IF(ISERROR(INDEX('PM25'!C$4:C$22,MATCH('Monthly Review PM25'!$B18,'PM25'!$B$4:$B$22,0),0)),"",INDEX('PM25'!C$4:C$22,MATCH('Monthly Review PM25'!$B18,'PM25'!$B$4:$B$22),0)))</f>
        <v>8.1358206856884099</v>
      </c>
      <c r="F18" s="20" cm="1">
        <f t="array" aca="1" ref="F18" ca="1">IF($B18="All", IF(ISERROR(AVERAGE(F$9:F17)),"NA",AVERAGE(F$9:F17)),IF(ISERROR(INDEX('PM25'!D$4:D$22,MATCH('Monthly Review PM25'!$B18,'PM25'!$B$4:$B$22,0),0)),"",INDEX('PM25'!D$4:D$22,MATCH('Monthly Review PM25'!$B18,'PM25'!$B$4:$B$22),0)))</f>
        <v>6.1052680125060101</v>
      </c>
      <c r="G18" s="20" cm="1">
        <f t="array" aca="1" ref="G18" ca="1">IF($B18="All", IF(ISERROR(AVERAGE(G$9:G17)),"NA",AVERAGE(G$9:G17)),IF(ISERROR(INDEX('PM25'!E$4:E$22,MATCH('Monthly Review PM25'!$B18,'PM25'!$B$4:$B$22,0),0)),"",INDEX('PM25'!E$4:E$22,MATCH('Monthly Review PM25'!$B18,'PM25'!$B$4:$B$22),0)))</f>
        <v>7.6315063021534302</v>
      </c>
      <c r="H18" s="20" cm="1">
        <f t="array" aca="1" ref="H18" ca="1">IF($B18="All", IF(ISERROR(AVERAGE(H$9:H17)),"NA",AVERAGE(H$9:H17)),IF(ISERROR(INDEX('PM25'!F$4:F$22,MATCH('Monthly Review PM25'!$B18,'PM25'!$B$4:$B$22,0),0)),"",INDEX('PM25'!F$4:F$22,MATCH('Monthly Review PM25'!$B18,'PM25'!$B$4:$B$22),0)))</f>
        <v>5.3039842050301296</v>
      </c>
      <c r="I18" s="20" cm="1">
        <f t="array" aca="1" ref="I18" ca="1">IF($B18="All", IF(ISERROR(AVERAGE(I$9:I17)),"NA",AVERAGE(I$9:I17)),IF(ISERROR(INDEX('PM25'!G$4:G$22,MATCH('Monthly Review PM25'!$B18,'PM25'!$B$4:$B$22,0),0)),"",INDEX('PM25'!G$4:G$22,MATCH('Monthly Review PM25'!$B18,'PM25'!$B$4:$B$22),0)))</f>
        <v>7.5008607773665297</v>
      </c>
      <c r="J18" s="20" cm="1">
        <f t="array" aca="1" ref="J18" ca="1">IF($B18="All", IF(ISERROR(AVERAGE(J$9:J17)),"NA",AVERAGE(J$9:J17)),IF(ISERROR(INDEX('PM25'!H$4:H$22,MATCH('Monthly Review PM25'!$B18,'PM25'!$B$4:$B$22,0),0)),"",INDEX('PM25'!H$4:H$22,MATCH('Monthly Review PM25'!$B18,'PM25'!$B$4:$B$22),0)))</f>
        <v>5.7484877527816396</v>
      </c>
      <c r="K18" s="20" cm="1">
        <f t="array" aca="1" ref="K18" ca="1">IF($B18="All", IF(ISERROR(AVERAGE(K$9:K17)),"NA",AVERAGE(K$9:K17)),IF(ISERROR(INDEX('PM25'!I$4:I$22,MATCH('Monthly Review PM25'!$B18,'PM25'!$B$4:$B$22,0),0)),"",INDEX('PM25'!I$4:I$22,MATCH('Monthly Review PM25'!$B18,'PM25'!$B$4:$B$22),0)))</f>
        <v>4.6280762816689798</v>
      </c>
      <c r="L18" s="20" cm="1">
        <f t="array" aca="1" ref="L18" ca="1">IF($B18="All", IF(ISERROR(AVERAGE(L$9:L17)),"NA",AVERAGE(L$9:L17)),IF(ISERROR(INDEX('PM25'!J$4:J$22,MATCH('Monthly Review PM25'!$B18,'PM25'!$B$4:$B$22,0),0)),"",INDEX('PM25'!J$4:J$22,MATCH('Monthly Review PM25'!$B18,'PM25'!$B$4:$B$22),0)))</f>
        <v>6.2088585309394801</v>
      </c>
      <c r="M18" s="20"/>
      <c r="N18" s="20"/>
      <c r="O18" s="20"/>
      <c r="P18" s="20"/>
      <c r="Q18" s="35" cm="1">
        <f t="array" aca="1" ref="Q18" ca="1">IF($B18="All", IF(ISERROR(AVERAGE(Q$9:Q17)),"NA",AVERAGE(Q$9:Q17)),IF(ISERROR(INDEX('PM25'!O$4:O$22,MATCH('Monthly Review PM25'!$B18,'PM25'!$B$4:$B$22,0),0)),"",INDEX('PM25'!O$4:O$22,MATCH('Monthly Review PM25'!$B18,'PM25'!$B$4:$B$22),0)))</f>
        <v>6.4078578185168267</v>
      </c>
    </row>
    <row r="19" spans="2:17" x14ac:dyDescent="0.35">
      <c r="B19" s="5" t="str">
        <f ca="1"/>
        <v>LS8</v>
      </c>
      <c r="C19" s="5" t="str">
        <f ca="1">IFERROR(IF(B19="All","-",VLOOKUP($B19,'List of AQMS'!$A$59:$C$77,3,FALSE)),"")</f>
        <v xml:space="preserve">Lewes DC – Little East Street </v>
      </c>
      <c r="D19" s="5" t="str">
        <f ca="1">IFERROR(IF(B19="All","-",VLOOKUP($B19,'List of AQMS'!$B$38:$C$56,2,FALSE)),"")</f>
        <v>Lewes</v>
      </c>
      <c r="E19" s="20" cm="1">
        <f t="array" aca="1" ref="E19" ca="1">IF($B19="All", IF(ISERROR(AVERAGE(E$9:E18)),"NA",AVERAGE(E$9:E18)),IF(ISERROR(INDEX('PM25'!C$4:C$22,MATCH('Monthly Review PM25'!$B19,'PM25'!$B$4:$B$22,0),0)),"",INDEX('PM25'!C$4:C$22,MATCH('Monthly Review PM25'!$B19,'PM25'!$B$4:$B$22),0)))</f>
        <v>9.05844804973046</v>
      </c>
      <c r="F19" s="20" cm="1">
        <f t="array" aca="1" ref="F19" ca="1">IF($B19="All", IF(ISERROR(AVERAGE(F$9:F18)),"NA",AVERAGE(F$9:F18)),IF(ISERROR(INDEX('PM25'!D$4:D$22,MATCH('Monthly Review PM25'!$B19,'PM25'!$B$4:$B$22,0),0)),"",INDEX('PM25'!D$4:D$22,MATCH('Monthly Review PM25'!$B19,'PM25'!$B$4:$B$22),0)))</f>
        <v>5.7733280431457397</v>
      </c>
      <c r="G19" s="20" cm="1">
        <f t="array" aca="1" ref="G19" ca="1">IF($B19="All", IF(ISERROR(AVERAGE(G$9:G18)),"NA",AVERAGE(G$9:G18)),IF(ISERROR(INDEX('PM25'!E$4:E$22,MATCH('Monthly Review PM25'!$B19,'PM25'!$B$4:$B$22,0),0)),"",INDEX('PM25'!E$4:E$22,MATCH('Monthly Review PM25'!$B19,'PM25'!$B$4:$B$22),0)))</f>
        <v>8.4800185139664794</v>
      </c>
      <c r="H19" s="20" cm="1">
        <f t="array" aca="1" ref="H19" ca="1">IF($B19="All", IF(ISERROR(AVERAGE(H$9:H18)),"NA",AVERAGE(H$9:H18)),IF(ISERROR(INDEX('PM25'!F$4:F$22,MATCH('Monthly Review PM25'!$B19,'PM25'!$B$4:$B$22,0),0)),"",INDEX('PM25'!F$4:F$22,MATCH('Monthly Review PM25'!$B19,'PM25'!$B$4:$B$22),0)))</f>
        <v>5.1458208859331496</v>
      </c>
      <c r="I19" s="20" cm="1">
        <f t="array" aca="1" ref="I19" ca="1">IF($B19="All", IF(ISERROR(AVERAGE(I$9:I18)),"NA",AVERAGE(I$9:I18)),IF(ISERROR(INDEX('PM25'!G$4:G$22,MATCH('Monthly Review PM25'!$B19,'PM25'!$B$4:$B$22,0),0)),"",INDEX('PM25'!G$4:G$22,MATCH('Monthly Review PM25'!$B19,'PM25'!$B$4:$B$22),0)))</f>
        <v>8.5991217930107506</v>
      </c>
      <c r="J19" s="20" cm="1">
        <f t="array" aca="1" ref="J19" ca="1">IF($B19="All", IF(ISERROR(AVERAGE(J$9:J18)),"NA",AVERAGE(J$9:J18)),IF(ISERROR(INDEX('PM25'!H$4:H$22,MATCH('Monthly Review PM25'!$B19,'PM25'!$B$4:$B$22,0),0)),"",INDEX('PM25'!H$4:H$22,MATCH('Monthly Review PM25'!$B19,'PM25'!$B$4:$B$22),0)))</f>
        <v>6.6368265896358496</v>
      </c>
      <c r="K19" s="20" cm="1">
        <f t="array" aca="1" ref="K19" ca="1">IF($B19="All", IF(ISERROR(AVERAGE(K$9:K18)),"NA",AVERAGE(K$9:K18)),IF(ISERROR(INDEX('PM25'!I$4:I$22,MATCH('Monthly Review PM25'!$B19,'PM25'!$B$4:$B$22,0),0)),"",INDEX('PM25'!I$4:I$22,MATCH('Monthly Review PM25'!$B19,'PM25'!$B$4:$B$22),0)))</f>
        <v>5.7982658194293499</v>
      </c>
      <c r="L19" s="20" cm="1">
        <f t="array" aca="1" ref="L19" ca="1">IF($B19="All", IF(ISERROR(AVERAGE(L$9:L18)),"NA",AVERAGE(L$9:L18)),IF(ISERROR(INDEX('PM25'!J$4:J$22,MATCH('Monthly Review PM25'!$B19,'PM25'!$B$4:$B$22,0),0)),"",INDEX('PM25'!J$4:J$22,MATCH('Monthly Review PM25'!$B19,'PM25'!$B$4:$B$22),0)))</f>
        <v>7.0407493472409204</v>
      </c>
      <c r="M19" s="20"/>
      <c r="N19" s="20"/>
      <c r="O19" s="20"/>
      <c r="P19" s="20"/>
      <c r="Q19" s="35" cm="1">
        <f t="array" aca="1" ref="Q19" ca="1">IF($B19="All", IF(ISERROR(AVERAGE(Q$9:Q18)),"NA",AVERAGE(Q$9:Q18)),IF(ISERROR(INDEX('PM25'!O$4:O$22,MATCH('Monthly Review PM25'!$B19,'PM25'!$B$4:$B$22,0),0)),"",INDEX('PM25'!O$4:O$22,MATCH('Monthly Review PM25'!$B19,'PM25'!$B$4:$B$22),0)))</f>
        <v>7.0665723802615883</v>
      </c>
    </row>
    <row r="20" spans="2:17" x14ac:dyDescent="0.35">
      <c r="B20" s="5" t="str">
        <f ca="1"/>
        <v>RY2</v>
      </c>
      <c r="C20" s="5" t="str">
        <f ca="1">IFERROR(IF(B20="All","-",VLOOKUP($B20,'List of AQMS'!$A$59:$C$77,3,FALSE)),"")</f>
        <v xml:space="preserve">Rother DC -  De La Warr Road </v>
      </c>
      <c r="D20" s="5" t="str">
        <f ca="1">IFERROR(IF(B20="All","-",VLOOKUP($B20,'List of AQMS'!$B$38:$C$56,2,FALSE)),"")</f>
        <v>Rother</v>
      </c>
      <c r="E20" s="20" cm="1">
        <f t="array" aca="1" ref="E20" ca="1">IF($B20="All", IF(ISERROR(AVERAGE(E$9:E19)),"NA",AVERAGE(E$9:E19)),IF(ISERROR(INDEX('PM25'!C$4:C$22,MATCH('Monthly Review PM25'!$B20,'PM25'!$B$4:$B$22,0),0)),"",INDEX('PM25'!C$4:C$22,MATCH('Monthly Review PM25'!$B20,'PM25'!$B$4:$B$22),0)))</f>
        <v>9.05844804973046</v>
      </c>
      <c r="F20" s="20" cm="1">
        <f t="array" aca="1" ref="F20" ca="1">IF($B20="All", IF(ISERROR(AVERAGE(F$9:F19)),"NA",AVERAGE(F$9:F19)),IF(ISERROR(INDEX('PM25'!D$4:D$22,MATCH('Monthly Review PM25'!$B20,'PM25'!$B$4:$B$22,0),0)),"",INDEX('PM25'!D$4:D$22,MATCH('Monthly Review PM25'!$B20,'PM25'!$B$4:$B$22),0)))</f>
        <v>7.1700788200590004</v>
      </c>
      <c r="G20" s="20" cm="1">
        <f t="array" aca="1" ref="G20" ca="1">IF($B20="All", IF(ISERROR(AVERAGE(G$9:G19)),"NA",AVERAGE(G$9:G19)),IF(ISERROR(INDEX('PM25'!E$4:E$22,MATCH('Monthly Review PM25'!$B20,'PM25'!$B$4:$B$22,0),0)),"",INDEX('PM25'!E$4:E$22,MATCH('Monthly Review PM25'!$B20,'PM25'!$B$4:$B$22),0)))</f>
        <v>8.7831704270270308</v>
      </c>
      <c r="H20" s="20" cm="1">
        <f t="array" aca="1" ref="H20" ca="1">IF($B20="All", IF(ISERROR(AVERAGE(H$9:H19)),"NA",AVERAGE(H$9:H19)),IF(ISERROR(INDEX('PM25'!F$4:F$22,MATCH('Monthly Review PM25'!$B20,'PM25'!$B$4:$B$22,0),0)),"",INDEX('PM25'!F$4:F$22,MATCH('Monthly Review PM25'!$B20,'PM25'!$B$4:$B$22),0)))</f>
        <v>5.9727435841446503</v>
      </c>
      <c r="I20" s="20" cm="1">
        <f t="array" aca="1" ref="I20" ca="1">IF($B20="All", IF(ISERROR(AVERAGE(I$9:I19)),"NA",AVERAGE(I$9:I19)),IF(ISERROR(INDEX('PM25'!G$4:G$22,MATCH('Monthly Review PM25'!$B20,'PM25'!$B$4:$B$22,0),0)),"",INDEX('PM25'!G$4:G$22,MATCH('Monthly Review PM25'!$B20,'PM25'!$B$4:$B$22),0)))</f>
        <v>10.412070986541</v>
      </c>
      <c r="J20" s="20" cm="1">
        <f t="array" aca="1" ref="J20" ca="1">IF($B20="All", IF(ISERROR(AVERAGE(J$9:J19)),"NA",AVERAGE(J$9:J19)),IF(ISERROR(INDEX('PM25'!H$4:H$22,MATCH('Monthly Review PM25'!$B20,'PM25'!$B$4:$B$22,0),0)),"",INDEX('PM25'!H$4:H$22,MATCH('Monthly Review PM25'!$B20,'PM25'!$B$4:$B$22),0)))</f>
        <v>7.7079233996840397</v>
      </c>
      <c r="K20" s="20" cm="1">
        <f t="array" aca="1" ref="K20" ca="1">IF($B20="All", IF(ISERROR(AVERAGE(K$9:K19)),"NA",AVERAGE(K$9:K19)),IF(ISERROR(INDEX('PM25'!I$4:I$22,MATCH('Monthly Review PM25'!$B20,'PM25'!$B$4:$B$22,0),0)),"",INDEX('PM25'!I$4:I$22,MATCH('Monthly Review PM25'!$B20,'PM25'!$B$4:$B$22),0)))</f>
        <v>5.4060418861985502</v>
      </c>
      <c r="L20" s="20" cm="1">
        <f t="array" aca="1" ref="L20" ca="1">IF($B20="All", IF(ISERROR(AVERAGE(L$9:L19)),"NA",AVERAGE(L$9:L19)),IF(ISERROR(INDEX('PM25'!J$4:J$22,MATCH('Monthly Review PM25'!$B20,'PM25'!$B$4:$B$22,0),0)),"",INDEX('PM25'!J$4:J$22,MATCH('Monthly Review PM25'!$B20,'PM25'!$B$4:$B$22),0)))</f>
        <v>6.9610761403738302</v>
      </c>
      <c r="M20" s="20"/>
      <c r="N20" s="20"/>
      <c r="O20" s="20"/>
      <c r="P20" s="20"/>
      <c r="Q20" s="35" cm="1">
        <f t="array" aca="1" ref="Q20" ca="1">IF($B20="All", IF(ISERROR(AVERAGE(Q$9:Q19)),"NA",AVERAGE(Q$9:Q19)),IF(ISERROR(INDEX('PM25'!O$4:O$22,MATCH('Monthly Review PM25'!$B20,'PM25'!$B$4:$B$22,0),0)),"",INDEX('PM25'!O$4:O$22,MATCH('Monthly Review PM25'!$B20,'PM25'!$B$4:$B$22),0)))</f>
        <v>7.6839441617198201</v>
      </c>
    </row>
    <row r="21" spans="2:17" x14ac:dyDescent="0.35">
      <c r="B21" s="5" t="str">
        <f ca="1"/>
        <v>WT2</v>
      </c>
      <c r="C21" s="5" t="str">
        <f ca="1">IFERROR(IF(B21="All","-",VLOOKUP($B21,'List of AQMS'!$A$59:$C$77,3,FALSE)),"")</f>
        <v xml:space="preserve">Worthing BC - A27 Grove Lodge </v>
      </c>
      <c r="D21" s="5" t="str">
        <f ca="1">IFERROR(IF(B21="All","-",VLOOKUP($B21,'List of AQMS'!$B$38:$C$56,2,FALSE)),"")</f>
        <v>Worthing</v>
      </c>
      <c r="E21" s="20" cm="1">
        <f t="array" aca="1" ref="E21" ca="1">IF($B21="All", IF(ISERROR(AVERAGE(E$9:E20)),"NA",AVERAGE(E$9:E20)),IF(ISERROR(INDEX('PM25'!C$4:C$22,MATCH('Monthly Review PM25'!$B21,'PM25'!$B$4:$B$22,0),0)),"",INDEX('PM25'!C$4:C$22,MATCH('Monthly Review PM25'!$B21,'PM25'!$B$4:$B$22),0)))</f>
        <v>12.1257575757576</v>
      </c>
      <c r="F21" s="20" cm="1">
        <f t="array" aca="1" ref="F21" ca="1">IF($B21="All", IF(ISERROR(AVERAGE(F$9:F20)),"NA",AVERAGE(F$9:F20)),IF(ISERROR(INDEX('PM25'!D$4:D$22,MATCH('Monthly Review PM25'!$B21,'PM25'!$B$4:$B$22,0),0)),"",INDEX('PM25'!D$4:D$22,MATCH('Monthly Review PM25'!$B21,'PM25'!$B$4:$B$22),0)))</f>
        <v>10.171521035598699</v>
      </c>
      <c r="G21" s="20" cm="1">
        <f t="array" aca="1" ref="G21" ca="1">IF($B21="All", IF(ISERROR(AVERAGE(G$9:G20)),"NA",AVERAGE(G$9:G20)),IF(ISERROR(INDEX('PM25'!E$4:E$22,MATCH('Monthly Review PM25'!$B21,'PM25'!$B$4:$B$22,0),0)),"",INDEX('PM25'!E$4:E$22,MATCH('Monthly Review PM25'!$B21,'PM25'!$B$4:$B$22),0)))</f>
        <v>11.785714285714301</v>
      </c>
      <c r="H21" s="20" cm="1">
        <f t="array" aca="1" ref="H21" ca="1">IF($B21="All", IF(ISERROR(AVERAGE(H$9:H20)),"NA",AVERAGE(H$9:H20)),IF(ISERROR(INDEX('PM25'!F$4:F$22,MATCH('Monthly Review PM25'!$B21,'PM25'!$B$4:$B$22,0),0)),"",INDEX('PM25'!F$4:F$22,MATCH('Monthly Review PM25'!$B21,'PM25'!$B$4:$B$22),0)))</f>
        <v>8.8758716875871695</v>
      </c>
      <c r="I21" s="20" cm="1">
        <f t="array" aca="1" ref="I21" ca="1">IF($B21="All", IF(ISERROR(AVERAGE(I$9:I20)),"NA",AVERAGE(I$9:I20)),IF(ISERROR(INDEX('PM25'!G$4:G$22,MATCH('Monthly Review PM25'!$B21,'PM25'!$B$4:$B$22,0),0)),"",INDEX('PM25'!G$4:G$22,MATCH('Monthly Review PM25'!$B21,'PM25'!$B$4:$B$22),0)))</f>
        <v>10.869095816464201</v>
      </c>
      <c r="J21" s="20" cm="1">
        <f t="array" aca="1" ref="J21" ca="1">IF($B21="All", IF(ISERROR(AVERAGE(J$9:J20)),"NA",AVERAGE(J$9:J20)),IF(ISERROR(INDEX('PM25'!H$4:H$22,MATCH('Monthly Review PM25'!$B21,'PM25'!$B$4:$B$22,0),0)),"",INDEX('PM25'!H$4:H$22,MATCH('Monthly Review PM25'!$B21,'PM25'!$B$4:$B$22),0)))</f>
        <v>8.9888579387186596</v>
      </c>
      <c r="K21" s="20" cm="1">
        <f t="array" aca="1" ref="K21" ca="1">IF($B21="All", IF(ISERROR(AVERAGE(K$9:K20)),"NA",AVERAGE(K$9:K20)),IF(ISERROR(INDEX('PM25'!I$4:I$22,MATCH('Monthly Review PM25'!$B21,'PM25'!$B$4:$B$22,0),0)),"",INDEX('PM25'!I$4:I$22,MATCH('Monthly Review PM25'!$B21,'PM25'!$B$4:$B$22),0)))</f>
        <v>7.55382436260623</v>
      </c>
      <c r="L21" s="20" cm="1">
        <f t="array" aca="1" ref="L21" ca="1">IF($B21="All", IF(ISERROR(AVERAGE(L$9:L20)),"NA",AVERAGE(L$9:L20)),IF(ISERROR(INDEX('PM25'!J$4:J$22,MATCH('Monthly Review PM25'!$B21,'PM25'!$B$4:$B$22,0),0)),"",INDEX('PM25'!J$4:J$22,MATCH('Monthly Review PM25'!$B21,'PM25'!$B$4:$B$22),0)))</f>
        <v>8.6576086956521703</v>
      </c>
      <c r="M21" s="20"/>
      <c r="N21" s="20"/>
      <c r="O21" s="20"/>
      <c r="P21" s="20"/>
      <c r="Q21" s="35" cm="1">
        <f t="array" aca="1" ref="Q21" ca="1">IF($B21="All", IF(ISERROR(AVERAGE(Q$9:Q20)),"NA",AVERAGE(Q$9:Q20)),IF(ISERROR(INDEX('PM25'!O$4:O$22,MATCH('Monthly Review PM25'!$B21,'PM25'!$B$4:$B$22,0),0)),"",INDEX('PM25'!O$4:O$22,MATCH('Monthly Review PM25'!$B21,'PM25'!$B$4:$B$22),0)))</f>
        <v>9.8785314247623788</v>
      </c>
    </row>
    <row r="22" spans="2:17" ht="14.5" customHeight="1" x14ac:dyDescent="0.35">
      <c r="B22" s="5" t="str">
        <f ca="1"/>
        <v>All</v>
      </c>
      <c r="C22" s="5" t="str">
        <f ca="1">IFERROR(IF(B22="All","-",VLOOKUP($B22,'List of AQMS'!$A$59:$C$77,3,FALSE)),"")</f>
        <v>-</v>
      </c>
      <c r="D22" s="5" t="str">
        <f ca="1">IFERROR(IF(B22="All","-",VLOOKUP($B22,'List of AQMS'!$B$38:$C$56,2,FALSE)),"")</f>
        <v>-</v>
      </c>
      <c r="E22" s="20" cm="1">
        <f t="array" aca="1" ref="E22" ca="1">IF($B22="All", IF(ISERROR(AVERAGE(E$9:E19)),"NA",AVERAGE(E$9:E19)),IF(ISERROR(INDEX('PM25'!C$4:C$22,MATCH('Monthly Review PM25'!$B22,'PM25'!$B$4:$B$22,0),0)),"",INDEX('PM25'!C$4:C$22,MATCH('Monthly Review PM25'!$B22,'PM25'!$B$4:$B$22),0)))</f>
        <v>10.11293317104267</v>
      </c>
      <c r="F22" s="20" cm="1">
        <f t="array" aca="1" ref="F22" ca="1">IF($B22="All", IF(ISERROR(AVERAGE(F$9:F19)),"NA",AVERAGE(F$9:F19)),IF(ISERROR(INDEX('PM25'!D$4:D$22,MATCH('Monthly Review PM25'!$B22,'PM25'!$B$4:$B$22,0),0)),"",INDEX('PM25'!D$4:D$22,MATCH('Monthly Review PM25'!$B22,'PM25'!$B$4:$B$22),0)))</f>
        <v>7.3895277958823922</v>
      </c>
      <c r="G22" s="20" cm="1">
        <f t="array" aca="1" ref="G22" ca="1">IF($B22="All", IF(ISERROR(AVERAGE(G$9:G19)),"NA",AVERAGE(G$9:G19)),IF(ISERROR(INDEX('PM25'!E$4:E$22,MATCH('Monthly Review PM25'!$B22,'PM25'!$B$4:$B$22,0),0)),"",INDEX('PM25'!E$4:E$22,MATCH('Monthly Review PM25'!$B22,'PM25'!$B$4:$B$22),0)))</f>
        <v>9.479627273643116</v>
      </c>
      <c r="H22" s="20" cm="1">
        <f t="array" aca="1" ref="H22" ca="1">IF($B22="All", IF(ISERROR(AVERAGE(H$9:H20)),"NA",AVERAGE(H$9:H20)),IF(ISERROR(INDEX('PM25'!F$4:F$22,MATCH('Monthly Review PM25'!$B22,'PM25'!$B$4:$B$22,0),0)),"",INDEX('PM25'!F$4:F$22,MATCH('Monthly Review PM25'!$B22,'PM25'!$B$4:$B$22),0)))</f>
        <v>6.1661959405311171</v>
      </c>
      <c r="I22" s="20" cm="1">
        <f t="array" aca="1" ref="I22" ca="1">IF($B22="All", IF(ISERROR(AVERAGE(I$9:I21)),"NA",AVERAGE(I$9:I21)),IF(ISERROR(INDEX('PM25'!G$4:G$22,MATCH('Monthly Review PM25'!$B22,'PM25'!$B$4:$B$22,0),0)),"",INDEX('PM25'!G$4:G$22,MATCH('Monthly Review PM25'!$B22,'PM25'!$B$4:$B$22),0)))</f>
        <v>9.1439149553772303</v>
      </c>
      <c r="J22" s="20" cm="1">
        <f t="array" aca="1" ref="J22" ca="1">IF($B22="All", IF(ISERROR(AVERAGE(J$9:J21)),"NA",AVERAGE(J$9:J21)),IF(ISERROR(INDEX('PM25'!H$4:H$22,MATCH('Monthly Review PM25'!$B22,'PM25'!$B$4:$B$22,0),0)),"",INDEX('PM25'!H$4:H$22,MATCH('Monthly Review PM25'!$B22,'PM25'!$B$4:$B$22),0)))</f>
        <v>7.1285017230744643</v>
      </c>
      <c r="K22" s="20" cm="1">
        <f t="array" aca="1" ref="K22" ca="1">IF($B22="All", IF(ISERROR(AVERAGE(K$9:K21)),"NA",AVERAGE(K$9:K21)),IF(ISERROR(INDEX('PM25'!I$4:I$22,MATCH('Monthly Review PM25'!$B22,'PM25'!$B$4:$B$22,0),0)),"",INDEX('PM25'!I$4:I$22,MATCH('Monthly Review PM25'!$B22,'PM25'!$B$4:$B$22),0)))</f>
        <v>5.7855714812905745</v>
      </c>
      <c r="L22" s="20" cm="1">
        <f t="array" aca="1" ref="L22" ca="1">IF($B22="All", IF(ISERROR(AVERAGE(L$9:L21)),"NA",AVERAGE(L$9:L21)),IF(ISERROR(INDEX('PM25'!J$4:J$22,MATCH('Monthly Review PM25'!$B22,'PM25'!$B$4:$B$22,0),0)),"",INDEX('PM25'!J$4:J$22,MATCH('Monthly Review PM25'!$B22,'PM25'!$B$4:$B$22),0)))</f>
        <v>7.2292344728312381</v>
      </c>
      <c r="M22" s="20"/>
      <c r="N22" s="20"/>
      <c r="O22" s="20"/>
      <c r="P22" s="20"/>
      <c r="Q22" s="35" cm="1">
        <f t="array" aca="1" ref="Q22" ca="1">IF($B22="All", IF(ISERROR(AVERAGE(Q$9:Q21)),"NA",AVERAGE(Q$9:Q21)),IF(ISERROR(INDEX('PM25'!O$4:O$22,MATCH('Monthly Review PM25'!$B22,'PM25'!$B$4:$B$22,0),0)),"",INDEX('PM25'!O$4:O$22,MATCH('Monthly Review PM25'!$B22,'PM25'!$B$4:$B$22),0)))</f>
        <v>7.8710212761949814</v>
      </c>
    </row>
    <row r="23" spans="2:17" x14ac:dyDescent="0.35">
      <c r="B23" s="96" t="s">
        <v>181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5" spans="2:17" x14ac:dyDescent="0.35">
      <c r="B25" s="101" t="s">
        <v>60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</row>
    <row r="26" spans="2:17" x14ac:dyDescent="0.35">
      <c r="B26" s="8" t="s">
        <v>44</v>
      </c>
      <c r="C26" s="8" t="s">
        <v>45</v>
      </c>
      <c r="D26" s="8" t="s">
        <v>46</v>
      </c>
      <c r="E26" s="8" t="s">
        <v>47</v>
      </c>
      <c r="F26" s="8" t="s">
        <v>48</v>
      </c>
      <c r="G26" s="8" t="s">
        <v>49</v>
      </c>
      <c r="H26" s="8" t="s">
        <v>50</v>
      </c>
      <c r="I26" s="8" t="s">
        <v>51</v>
      </c>
      <c r="J26" s="8" t="s">
        <v>52</v>
      </c>
      <c r="K26" s="8" t="s">
        <v>53</v>
      </c>
      <c r="L26" s="8" t="s">
        <v>54</v>
      </c>
      <c r="M26" s="8" t="s">
        <v>55</v>
      </c>
      <c r="N26" s="8" t="s">
        <v>56</v>
      </c>
      <c r="O26" s="8" t="s">
        <v>57</v>
      </c>
      <c r="P26" s="8" t="s">
        <v>58</v>
      </c>
      <c r="Q26" s="8" t="s">
        <v>61</v>
      </c>
    </row>
    <row r="27" spans="2:17" x14ac:dyDescent="0.35">
      <c r="B27" s="5" t="str" cm="1">
        <f t="array" aca="1" ref="B27:B40" ca="1">IF(B$3="All",INDIRECT(_xlfn.CONCAT(B$2,"_PM25"),TRUE),B$3)</f>
        <v>AD1</v>
      </c>
      <c r="C27" s="5" t="str">
        <f ca="1">IFERROR(IF(B27="All","-",VLOOKUP($B27,'List of AQMS'!$A$59:$C$77,3,FALSE)),"")</f>
        <v xml:space="preserve">Adur DC - Shoreham-by-sea </v>
      </c>
      <c r="D27" s="5" t="str">
        <f ca="1">IFERROR(IF(B27="All","-",VLOOKUP($B27,'List of AQMS'!$B$38:$C$56,2,FALSE)),"")</f>
        <v>Adur</v>
      </c>
      <c r="E27" s="21" cm="1">
        <f t="array" aca="1" ref="E27" ca="1">IF($B27="All", IF(ISERROR(AVERAGE(E26:E$27)),"NA",AVERAGE(E26:E$27)),IF(ISERROR(INDEX('PM25'!C$4:C$22,MATCH('Monthly Review PM25'!$B27,'PM25'!$B$4:$B$22,0),0)),"",INDEX('PM25'!C$26:C$44,MATCH('Monthly Review PM25'!$B27,'PM25'!$B$26:$B$44),0)))</f>
        <v>0.98387096774193594</v>
      </c>
      <c r="F27" s="21" cm="1">
        <f t="array" aca="1" ref="F27" ca="1">IF($B27="All", IF(ISERROR(AVERAGE(F26:F$27)),"NA",AVERAGE(F26:F$27)),IF(ISERROR(INDEX('PM25'!D$4:D$22,MATCH('Monthly Review PM25'!$B27,'PM25'!$B$4:$B$22,0),0)),"",INDEX('PM25'!D$26:D$44,MATCH('Monthly Review PM25'!$B27,'PM25'!$B$26:$B$44),0)))</f>
        <v>0.99712643678160906</v>
      </c>
      <c r="G27" s="21" cm="1">
        <f t="array" aca="1" ref="G27" ca="1">IF($B27="All", IF(ISERROR(AVERAGE(G26:G$27)),"NA",AVERAGE(G26:G$27)),IF(ISERROR(INDEX('PM25'!E$4:E$22,MATCH('Monthly Review PM25'!$B27,'PM25'!$B$4:$B$22,0),0)),"",INDEX('PM25'!E$26:E$44,MATCH('Monthly Review PM25'!$B27,'PM25'!$B$26:$B$44),0)))</f>
        <v>0.99730820995962299</v>
      </c>
      <c r="H27" s="21" cm="1">
        <f t="array" aca="1" ref="H27" ca="1">IF($B27="All", IF(ISERROR(AVERAGE(H26:H$27)),"NA",AVERAGE(H26:H$27)),IF(ISERROR(INDEX('PM25'!F$4:F$22,MATCH('Monthly Review PM25'!$B27,'PM25'!$B$4:$B$22,0),0)),"",INDEX('PM25'!F$26:F$44,MATCH('Monthly Review PM25'!$B27,'PM25'!$B$26:$B$44),0)))</f>
        <v>0.99861111111111101</v>
      </c>
      <c r="I27" s="21" cm="1">
        <f t="array" aca="1" ref="I27" ca="1">IF($B27="All", IF(ISERROR(AVERAGE(I26:I$27)),"NA",AVERAGE(I26:I$27)),IF(ISERROR(INDEX('PM25'!G$4:G$22,MATCH('Monthly Review PM25'!$B27,'PM25'!$B$4:$B$22,0),0)),"",INDEX('PM25'!G$26:G$44,MATCH('Monthly Review PM25'!$B27,'PM25'!$B$26:$B$44),0)))</f>
        <v>0.99596774193548399</v>
      </c>
      <c r="J27" s="21" cm="1">
        <f t="array" aca="1" ref="J27" ca="1">IF($B27="All", IF(ISERROR(AVERAGE(J26:J$27)),"NA",AVERAGE(J26:J$27)),IF(ISERROR(INDEX('PM25'!H$4:H$22,MATCH('Monthly Review PM25'!$B27,'PM25'!$B$4:$B$22,0),0)),"",INDEX('PM25'!H$26:H$44,MATCH('Monthly Review PM25'!$B27,'PM25'!$B$26:$B$44),0)))</f>
        <v>0.99861111111111101</v>
      </c>
      <c r="K27" s="21" cm="1">
        <f t="array" aca="1" ref="K27" ca="1">IF($B27="All", IF(ISERROR(AVERAGE(K26:K$27)),"NA",AVERAGE(K26:K$27)),IF(ISERROR(INDEX('PM25'!I$4:I$22,MATCH('Monthly Review PM25'!$B27,'PM25'!$B$4:$B$22,0),0)),"",INDEX('PM25'!I$26:I$44,MATCH('Monthly Review PM25'!$B27,'PM25'!$B$26:$B$44),0)))</f>
        <v>0.99731182795698903</v>
      </c>
      <c r="L27" s="21" cm="1">
        <f t="array" aca="1" ref="L27" ca="1">IF($B27="All", IF(ISERROR(AVERAGE(L26:L$27)),"NA",AVERAGE(L26:L$27)),IF(ISERROR(INDEX('PM25'!J$4:J$22,MATCH('Monthly Review PM25'!$B27,'PM25'!$B$4:$B$22,0),0)),"",INDEX('PM25'!J$26:J$44,MATCH('Monthly Review PM25'!$B27,'PM25'!$B$26:$B$44),0)))</f>
        <v>0.99865591397849496</v>
      </c>
      <c r="M27" s="21"/>
      <c r="N27" s="21"/>
      <c r="O27" s="21"/>
      <c r="P27" s="21"/>
      <c r="Q27" s="30" cm="1">
        <f t="array" aca="1" ref="Q27" ca="1">IF($B27="All", IF(ISERROR(AVERAGE(Q26:Q$27)),"NA",AVERAGE(Q26:Q$27)),IF(ISERROR(INDEX('PM25'!O$4:O$22,MATCH('Monthly Review PM25'!$B27,'PM25'!$B$4:$B$22,0),0)),"",INDEX('PM25'!O$26:O$44,MATCH('Monthly Review PM25'!$B27,'PM25'!$B$26:$B$44),0)))</f>
        <v>0.99593291507204473</v>
      </c>
    </row>
    <row r="28" spans="2:17" x14ac:dyDescent="0.35">
      <c r="B28" s="5" t="str">
        <f ca="1"/>
        <v>BH0</v>
      </c>
      <c r="C28" s="5" t="str">
        <f ca="1">IFERROR(IF(B28="All","-",VLOOKUP($B28,'List of AQMS'!$A$59:$C$77,3,FALSE)),"")</f>
        <v xml:space="preserve">AURN - Preston Park </v>
      </c>
      <c r="D28" s="5" t="str">
        <f ca="1">IFERROR(IF(B28="All","-",VLOOKUP($B28,'List of AQMS'!$B$38:$C$56,2,FALSE)),"")</f>
        <v>Brighton_and_Hove</v>
      </c>
      <c r="E28" s="21" cm="1">
        <f t="array" aca="1" ref="E28" ca="1">IF($B28="All", IF(ISERROR(AVERAGE(E27:E$27)),"NA",AVERAGE(E27:E$27)),IF(ISERROR(INDEX('PM25'!C$4:C$22,MATCH('Monthly Review PM25'!$B28,'PM25'!$B$4:$B$22,0),0)),"",INDEX('PM25'!C$26:C$44,MATCH('Monthly Review PM25'!$B28,'PM25'!$B$26:$B$44),0)))</f>
        <v>0.99731182795698903</v>
      </c>
      <c r="F28" s="21" cm="1">
        <f t="array" aca="1" ref="F28" ca="1">IF($B28="All", IF(ISERROR(AVERAGE(F27:F$27)),"NA",AVERAGE(F27:F$27)),IF(ISERROR(INDEX('PM25'!D$4:D$22,MATCH('Monthly Review PM25'!$B28,'PM25'!$B$4:$B$22,0),0)),"",INDEX('PM25'!D$26:D$44,MATCH('Monthly Review PM25'!$B28,'PM25'!$B$26:$B$44),0)))</f>
        <v>0.80890804597701105</v>
      </c>
      <c r="G28" s="21" cm="1">
        <f t="array" aca="1" ref="G28" ca="1">IF($B28="All", IF(ISERROR(AVERAGE(G27:G$27)),"NA",AVERAGE(G27:G$27)),IF(ISERROR(INDEX('PM25'!E$4:E$22,MATCH('Monthly Review PM25'!$B28,'PM25'!$B$4:$B$22,0),0)),"",INDEX('PM25'!E$26:E$44,MATCH('Monthly Review PM25'!$B28,'PM25'!$B$26:$B$44),0)))</f>
        <v>0.99730820995962299</v>
      </c>
      <c r="H28" s="21" cm="1">
        <f t="array" aca="1" ref="H28" ca="1">IF($B28="All", IF(ISERROR(AVERAGE(H27:H$27)),"NA",AVERAGE(H27:H$27)),IF(ISERROR(INDEX('PM25'!F$4:F$22,MATCH('Monthly Review PM25'!$B28,'PM25'!$B$4:$B$22,0),0)),"",INDEX('PM25'!F$26:F$44,MATCH('Monthly Review PM25'!$B28,'PM25'!$B$26:$B$44),0)))</f>
        <v>0.99722222222222201</v>
      </c>
      <c r="I28" s="21" cm="1">
        <f t="array" aca="1" ref="I28" ca="1">IF($B28="All", IF(ISERROR(AVERAGE(I27:I$27)),"NA",AVERAGE(I27:I$27)),IF(ISERROR(INDEX('PM25'!G$4:G$22,MATCH('Monthly Review PM25'!$B28,'PM25'!$B$4:$B$22,0),0)),"",INDEX('PM25'!G$26:G$44,MATCH('Monthly Review PM25'!$B28,'PM25'!$B$26:$B$44),0)))</f>
        <v>0.99865591397849496</v>
      </c>
      <c r="J28" s="21" cm="1">
        <f t="array" aca="1" ref="J28" ca="1">IF($B28="All", IF(ISERROR(AVERAGE(J27:J$27)),"NA",AVERAGE(J27:J$27)),IF(ISERROR(INDEX('PM25'!H$4:H$22,MATCH('Monthly Review PM25'!$B28,'PM25'!$B$4:$B$22,0),0)),"",INDEX('PM25'!H$26:H$44,MATCH('Monthly Review PM25'!$B28,'PM25'!$B$26:$B$44),0)))</f>
        <v>0.99861111111111101</v>
      </c>
      <c r="K28" s="21" cm="1">
        <f t="array" aca="1" ref="K28" ca="1">IF($B28="All", IF(ISERROR(AVERAGE(K27:K$27)),"NA",AVERAGE(K27:K$27)),IF(ISERROR(INDEX('PM25'!I$4:I$22,MATCH('Monthly Review PM25'!$B28,'PM25'!$B$4:$B$22,0),0)),"",INDEX('PM25'!I$26:I$44,MATCH('Monthly Review PM25'!$B28,'PM25'!$B$26:$B$44),0)))</f>
        <v>0.96102150537634401</v>
      </c>
      <c r="L28" s="21" cm="1">
        <f t="array" aca="1" ref="L28" ca="1">IF($B28="All", IF(ISERROR(AVERAGE(L27:L$27)),"NA",AVERAGE(L27:L$27)),IF(ISERROR(INDEX('PM25'!J$4:J$22,MATCH('Monthly Review PM25'!$B28,'PM25'!$B$4:$B$22,0),0)),"",INDEX('PM25'!J$26:J$44,MATCH('Monthly Review PM25'!$B28,'PM25'!$B$26:$B$44),0)))</f>
        <v>0</v>
      </c>
      <c r="M28" s="21"/>
      <c r="N28" s="21"/>
      <c r="O28" s="21"/>
      <c r="P28" s="21"/>
      <c r="Q28" s="30" cm="1">
        <f t="array" aca="1" ref="Q28" ca="1">IF($B28="All", IF(ISERROR(AVERAGE(Q27:Q$27)),"NA",AVERAGE(Q27:Q$27)),IF(ISERROR(INDEX('PM25'!O$4:O$22,MATCH('Monthly Review PM25'!$B28,'PM25'!$B$4:$B$22,0),0)),"",INDEX('PM25'!O$26:O$44,MATCH('Monthly Review PM25'!$B28,'PM25'!$B$26:$B$44),0)))</f>
        <v>0.84487985457272441</v>
      </c>
    </row>
    <row r="29" spans="2:17" x14ac:dyDescent="0.35">
      <c r="B29" s="5" t="str">
        <f ca="1"/>
        <v>BH10</v>
      </c>
      <c r="C29" s="5" t="str">
        <f ca="1">IFERROR(IF(B29="All","-",VLOOKUP($B29,'List of AQMS'!$A$59:$C$77,3,FALSE)),"")</f>
        <v xml:space="preserve">BHCC - North Street </v>
      </c>
      <c r="D29" s="5" t="str">
        <f ca="1">IFERROR(IF(B29="All","-",VLOOKUP($B29,'List of AQMS'!$B$38:$C$56,2,FALSE)),"")</f>
        <v>Brighton_and_Hove</v>
      </c>
      <c r="E29" s="21" cm="1">
        <f t="array" aca="1" ref="E29" ca="1">IF($B29="All", IF(ISERROR(AVERAGE(E$27:E28)),"NA",AVERAGE(E$27:E28)),IF(ISERROR(INDEX('PM25'!C$4:C$22,MATCH('Monthly Review PM25'!$B29,'PM25'!$B$4:$B$22,0),0)),"",INDEX('PM25'!C$26:C$44,MATCH('Monthly Review PM25'!$B29,'PM25'!$B$26:$B$44),0)))</f>
        <v>0.99865591397849496</v>
      </c>
      <c r="F29" s="21" cm="1">
        <f t="array" aca="1" ref="F29" ca="1">IF($B29="All", IF(ISERROR(AVERAGE(F$27:F28)),"NA",AVERAGE(F$27:F28)),IF(ISERROR(INDEX('PM25'!D$4:D$22,MATCH('Monthly Review PM25'!$B29,'PM25'!$B$4:$B$22,0),0)),"",INDEX('PM25'!D$26:D$44,MATCH('Monthly Review PM25'!$B29,'PM25'!$B$26:$B$44),0)))</f>
        <v>0.99856321839080497</v>
      </c>
      <c r="G29" s="21" cm="1">
        <f t="array" aca="1" ref="G29" ca="1">IF($B29="All", IF(ISERROR(AVERAGE(G$27:G28)),"NA",AVERAGE(G$27:G28)),IF(ISERROR(INDEX('PM25'!E$4:E$22,MATCH('Monthly Review PM25'!$B29,'PM25'!$B$4:$B$22,0),0)),"",INDEX('PM25'!E$26:E$44,MATCH('Monthly Review PM25'!$B29,'PM25'!$B$26:$B$44),0)))</f>
        <v>0.998654104979812</v>
      </c>
      <c r="H29" s="21" cm="1">
        <f t="array" aca="1" ref="H29" ca="1">IF($B29="All", IF(ISERROR(AVERAGE(H$27:H28)),"NA",AVERAGE(H$27:H28)),IF(ISERROR(INDEX('PM25'!F$4:F$22,MATCH('Monthly Review PM25'!$B29,'PM25'!$B$4:$B$22,0),0)),"",INDEX('PM25'!F$26:F$44,MATCH('Monthly Review PM25'!$B29,'PM25'!$B$26:$B$44),0)))</f>
        <v>1</v>
      </c>
      <c r="I29" s="21" cm="1">
        <f t="array" aca="1" ref="I29" ca="1">IF($B29="All", IF(ISERROR(AVERAGE(I$27:I28)),"NA",AVERAGE(I$27:I28)),IF(ISERROR(INDEX('PM25'!G$4:G$22,MATCH('Monthly Review PM25'!$B29,'PM25'!$B$4:$B$22,0),0)),"",INDEX('PM25'!G$26:G$44,MATCH('Monthly Review PM25'!$B29,'PM25'!$B$26:$B$44),0)))</f>
        <v>0.99865591397849496</v>
      </c>
      <c r="J29" s="21" cm="1">
        <f t="array" aca="1" ref="J29" ca="1">IF($B29="All", IF(ISERROR(AVERAGE(J$27:J28)),"NA",AVERAGE(J$27:J28)),IF(ISERROR(INDEX('PM25'!H$4:H$22,MATCH('Monthly Review PM25'!$B29,'PM25'!$B$4:$B$22,0),0)),"",INDEX('PM25'!H$26:H$44,MATCH('Monthly Review PM25'!$B29,'PM25'!$B$26:$B$44),0)))</f>
        <v>0.99861111111111101</v>
      </c>
      <c r="K29" s="21" cm="1">
        <f t="array" aca="1" ref="K29" ca="1">IF($B29="All", IF(ISERROR(AVERAGE(K$27:K28)),"NA",AVERAGE(K$27:K28)),IF(ISERROR(INDEX('PM25'!I$4:I$22,MATCH('Monthly Review PM25'!$B29,'PM25'!$B$4:$B$22,0),0)),"",INDEX('PM25'!I$26:I$44,MATCH('Monthly Review PM25'!$B29,'PM25'!$B$26:$B$44),0)))</f>
        <v>0.99865591397849496</v>
      </c>
      <c r="L29" s="21" cm="1">
        <f t="array" aca="1" ref="L29" ca="1">IF($B29="All", IF(ISERROR(AVERAGE(L$27:L28)),"NA",AVERAGE(L$27:L28)),IF(ISERROR(INDEX('PM25'!J$4:J$22,MATCH('Monthly Review PM25'!$B29,'PM25'!$B$4:$B$22,0),0)),"",INDEX('PM25'!J$26:J$44,MATCH('Monthly Review PM25'!$B29,'PM25'!$B$26:$B$44),0)))</f>
        <v>1</v>
      </c>
      <c r="M29" s="21"/>
      <c r="N29" s="21"/>
      <c r="O29" s="21"/>
      <c r="P29" s="21"/>
      <c r="Q29" s="30" cm="1">
        <f t="array" aca="1" ref="Q29" ca="1">IF($B29="All", IF(ISERROR(AVERAGE(Q$27:Q28)),"NA",AVERAGE(Q$27:Q28)),IF(ISERROR(INDEX('PM25'!O$4:O$22,MATCH('Monthly Review PM25'!$B29,'PM25'!$B$4:$B$22,0),0)),"",INDEX('PM25'!O$26:O$44,MATCH('Monthly Review PM25'!$B29,'PM25'!$B$26:$B$44),0)))</f>
        <v>0.99897452205215154</v>
      </c>
    </row>
    <row r="30" spans="2:17" x14ac:dyDescent="0.35">
      <c r="B30" s="5" t="str">
        <f ca="1"/>
        <v>BH11</v>
      </c>
      <c r="C30" s="5" t="str">
        <f ca="1">IFERROR(IF(B30="All","-",VLOOKUP($B30,'List of AQMS'!$A$59:$C$77,3,FALSE)),"")</f>
        <v>Brighton - Lewes Road, A270</v>
      </c>
      <c r="D30" s="5" t="str">
        <f ca="1">IFERROR(IF(B30="All","-",VLOOKUP($B30,'List of AQMS'!$B$38:$C$56,2,FALSE)),"")</f>
        <v>Brighton_and_Hove</v>
      </c>
      <c r="E30" s="21" t="str" cm="1">
        <f t="array" aca="1" ref="E30" ca="1">IF($B30="All", IF(ISERROR(AVERAGE(E$27:E29)),"NA",AVERAGE(E$27:E29)),IF(ISERROR(INDEX('PM25'!C$4:C$22,MATCH('Monthly Review PM25'!$B30,'PM25'!$B$4:$B$22,0),0)),"",INDEX('PM25'!C$26:C$44,MATCH('Monthly Review PM25'!$B30,'PM25'!$B$26:$B$44),0)))</f>
        <v>N/A</v>
      </c>
      <c r="F30" s="21" t="str" cm="1">
        <f t="array" aca="1" ref="F30" ca="1">IF($B30="All", IF(ISERROR(AVERAGE(F$27:F29)),"NA",AVERAGE(F$27:F29)),IF(ISERROR(INDEX('PM25'!D$4:D$22,MATCH('Monthly Review PM25'!$B30,'PM25'!$B$4:$B$22,0),0)),"",INDEX('PM25'!D$26:D$44,MATCH('Monthly Review PM25'!$B30,'PM25'!$B$26:$B$44),0)))</f>
        <v>N/A</v>
      </c>
      <c r="G30" s="21" t="str" cm="1">
        <f t="array" aca="1" ref="G30" ca="1">IF($B30="All", IF(ISERROR(AVERAGE(G$27:G29)),"NA",AVERAGE(G$27:G29)),IF(ISERROR(INDEX('PM25'!E$4:E$22,MATCH('Monthly Review PM25'!$B30,'PM25'!$B$4:$B$22,0),0)),"",INDEX('PM25'!E$26:E$44,MATCH('Monthly Review PM25'!$B30,'PM25'!$B$26:$B$44),0)))</f>
        <v>N/A</v>
      </c>
      <c r="H30" s="21" t="str" cm="1">
        <f t="array" aca="1" ref="H30" ca="1">IF($B30="All", IF(ISERROR(AVERAGE(H$27:H29)),"NA",AVERAGE(H$27:H29)),IF(ISERROR(INDEX('PM25'!F$4:F$22,MATCH('Monthly Review PM25'!$B30,'PM25'!$B$4:$B$22,0),0)),"",INDEX('PM25'!F$26:F$44,MATCH('Monthly Review PM25'!$B30,'PM25'!$B$26:$B$44),0)))</f>
        <v>N/A</v>
      </c>
      <c r="I30" s="21" cm="1">
        <f t="array" aca="1" ref="I30" ca="1">IF($B30="All", IF(ISERROR(AVERAGE(I$27:I29)),"NA",AVERAGE(I$27:I29)),IF(ISERROR(INDEX('PM25'!G$4:G$22,MATCH('Monthly Review PM25'!$B30,'PM25'!$B$4:$B$22,0),0)),"",INDEX('PM25'!G$26:G$44,MATCH('Monthly Review PM25'!$B30,'PM25'!$B$26:$B$44),0)))</f>
        <v>0.276881720430108</v>
      </c>
      <c r="J30" s="21" cm="1">
        <f t="array" aca="1" ref="J30" ca="1">IF($B30="All", IF(ISERROR(AVERAGE(J$27:J29)),"NA",AVERAGE(J$27:J29)),IF(ISERROR(INDEX('PM25'!H$4:H$22,MATCH('Monthly Review PM25'!$B30,'PM25'!$B$4:$B$22,0),0)),"",INDEX('PM25'!H$26:H$44,MATCH('Monthly Review PM25'!$B30,'PM25'!$B$26:$B$44),0)))</f>
        <v>0.96388888888888902</v>
      </c>
      <c r="K30" s="21" cm="1">
        <f t="array" aca="1" ref="K30" ca="1">IF($B30="All", IF(ISERROR(AVERAGE(K$27:K29)),"NA",AVERAGE(K$27:K29)),IF(ISERROR(INDEX('PM25'!I$4:I$22,MATCH('Monthly Review PM25'!$B30,'PM25'!$B$4:$B$22,0),0)),"",INDEX('PM25'!I$26:I$44,MATCH('Monthly Review PM25'!$B30,'PM25'!$B$26:$B$44),0)))</f>
        <v>0.98790322580645196</v>
      </c>
      <c r="L30" s="21" cm="1">
        <f t="array" aca="1" ref="L30" ca="1">IF($B30="All", IF(ISERROR(AVERAGE(L$27:L29)),"NA",AVERAGE(L$27:L29)),IF(ISERROR(INDEX('PM25'!J$4:J$22,MATCH('Monthly Review PM25'!$B30,'PM25'!$B$4:$B$22,0),0)),"",INDEX('PM25'!J$26:J$44,MATCH('Monthly Review PM25'!$B30,'PM25'!$B$26:$B$44),0)))</f>
        <v>0.97983870967741893</v>
      </c>
      <c r="M30" s="21"/>
      <c r="N30" s="21"/>
      <c r="O30" s="21"/>
      <c r="P30" s="21"/>
      <c r="Q30" s="30" cm="1">
        <f t="array" aca="1" ref="Q30" ca="1">IF($B30="All", IF(ISERROR(AVERAGE(Q$27:Q29)),"NA",AVERAGE(Q$27:Q29)),IF(ISERROR(INDEX('PM25'!O$4:O$22,MATCH('Monthly Review PM25'!$B30,'PM25'!$B$4:$B$22,0),0)),"",INDEX('PM25'!O$26:O$44,MATCH('Monthly Review PM25'!$B30,'PM25'!$B$26:$B$44),0)))</f>
        <v>0.80212813620071699</v>
      </c>
    </row>
    <row r="31" spans="2:17" x14ac:dyDescent="0.35">
      <c r="B31" s="5" t="str">
        <f ca="1"/>
        <v>CA2</v>
      </c>
      <c r="C31" s="5" t="str">
        <f ca="1">IFERROR(IF(B31="All","-",VLOOKUP($B31,'List of AQMS'!$A$59:$C$77,3,FALSE)),"")</f>
        <v xml:space="preserve">Crawley BC - Gatwick Airport </v>
      </c>
      <c r="D31" s="5" t="str">
        <f ca="1">IFERROR(IF(B31="All","-",VLOOKUP($B31,'List of AQMS'!$B$38:$C$56,2,FALSE)),"")</f>
        <v>Crawley</v>
      </c>
      <c r="E31" s="21" cm="1">
        <f t="array" aca="1" ref="E31" ca="1">IF($B31="All", IF(ISERROR(AVERAGE(E$27:E30)),"NA",AVERAGE(E$27:E30)),IF(ISERROR(INDEX('PM25'!C$4:C$22,MATCH('Monthly Review PM25'!$B31,'PM25'!$B$4:$B$22,0),0)),"",INDEX('PM25'!C$26:C$44,MATCH('Monthly Review PM25'!$B31,'PM25'!$B$26:$B$44),0)))</f>
        <v>0.532258064516129</v>
      </c>
      <c r="F31" s="21" cm="1">
        <f t="array" aca="1" ref="F31" ca="1">IF($B31="All", IF(ISERROR(AVERAGE(F$27:F30)),"NA",AVERAGE(F$27:F30)),IF(ISERROR(INDEX('PM25'!D$4:D$22,MATCH('Monthly Review PM25'!$B31,'PM25'!$B$4:$B$22,0),0)),"",INDEX('PM25'!D$26:D$44,MATCH('Monthly Review PM25'!$B31,'PM25'!$B$26:$B$44),0)))</f>
        <v>0.36206896551724099</v>
      </c>
      <c r="G31" s="21" cm="1">
        <f t="array" aca="1" ref="G31" ca="1">IF($B31="All", IF(ISERROR(AVERAGE(G$27:G30)),"NA",AVERAGE(G$27:G30)),IF(ISERROR(INDEX('PM25'!E$4:E$22,MATCH('Monthly Review PM25'!$B31,'PM25'!$B$4:$B$22,0),0)),"",INDEX('PM25'!E$26:E$44,MATCH('Monthly Review PM25'!$B31,'PM25'!$B$26:$B$44),0)))</f>
        <v>1</v>
      </c>
      <c r="H31" s="21" cm="1">
        <f t="array" aca="1" ref="H31" ca="1">IF($B31="All", IF(ISERROR(AVERAGE(H$27:H30)),"NA",AVERAGE(H$27:H30)),IF(ISERROR(INDEX('PM25'!F$4:F$22,MATCH('Monthly Review PM25'!$B31,'PM25'!$B$4:$B$22,0),0)),"",INDEX('PM25'!F$26:F$44,MATCH('Monthly Review PM25'!$B31,'PM25'!$B$26:$B$44),0)))</f>
        <v>1</v>
      </c>
      <c r="I31" s="21" cm="1">
        <f t="array" aca="1" ref="I31" ca="1">IF($B31="All", IF(ISERROR(AVERAGE(I$27:I30)),"NA",AVERAGE(I$27:I30)),IF(ISERROR(INDEX('PM25'!G$4:G$22,MATCH('Monthly Review PM25'!$B31,'PM25'!$B$4:$B$22,0),0)),"",INDEX('PM25'!G$26:G$44,MATCH('Monthly Review PM25'!$B31,'PM25'!$B$26:$B$44),0)))</f>
        <v>0.69220430107526898</v>
      </c>
      <c r="J31" s="21" t="str" cm="1">
        <f t="array" aca="1" ref="J31" ca="1">IF($B31="All", IF(ISERROR(AVERAGE(J$27:J30)),"NA",AVERAGE(J$27:J30)),IF(ISERROR(INDEX('PM25'!H$4:H$22,MATCH('Monthly Review PM25'!$B31,'PM25'!$B$4:$B$22,0),0)),"",INDEX('PM25'!H$26:H$44,MATCH('Monthly Review PM25'!$B31,'PM25'!$B$26:$B$44),0)))</f>
        <v>N/A</v>
      </c>
      <c r="K31" s="21" t="str" cm="1">
        <f t="array" aca="1" ref="K31" ca="1">IF($B31="All", IF(ISERROR(AVERAGE(K$27:K30)),"NA",AVERAGE(K$27:K30)),IF(ISERROR(INDEX('PM25'!I$4:I$22,MATCH('Monthly Review PM25'!$B31,'PM25'!$B$4:$B$22,0),0)),"",INDEX('PM25'!I$26:I$44,MATCH('Monthly Review PM25'!$B31,'PM25'!$B$26:$B$44),0)))</f>
        <v>N/A</v>
      </c>
      <c r="L31" s="21" t="str" cm="1">
        <f t="array" aca="1" ref="L31" ca="1">IF($B31="All", IF(ISERROR(AVERAGE(L$27:L30)),"NA",AVERAGE(L$27:L30)),IF(ISERROR(INDEX('PM25'!J$4:J$22,MATCH('Monthly Review PM25'!$B31,'PM25'!$B$4:$B$22,0),0)),"",INDEX('PM25'!J$26:J$44,MATCH('Monthly Review PM25'!$B31,'PM25'!$B$26:$B$44),0)))</f>
        <v>N/A</v>
      </c>
      <c r="M31" s="21"/>
      <c r="N31" s="21"/>
      <c r="O31" s="21"/>
      <c r="P31" s="21"/>
      <c r="Q31" s="30" cm="1">
        <f t="array" aca="1" ref="Q31" ca="1">IF($B31="All", IF(ISERROR(AVERAGE(Q$27:Q30)),"NA",AVERAGE(Q$27:Q30)),IF(ISERROR(INDEX('PM25'!O$4:O$22,MATCH('Monthly Review PM25'!$B31,'PM25'!$B$4:$B$22,0),0)),"",INDEX('PM25'!O$26:O$44,MATCH('Monthly Review PM25'!$B31,'PM25'!$B$26:$B$44),0)))</f>
        <v>0.71730626622172777</v>
      </c>
    </row>
    <row r="32" spans="2:17" x14ac:dyDescent="0.35">
      <c r="B32" s="5" t="str">
        <f ca="1"/>
        <v>CI1</v>
      </c>
      <c r="C32" s="5" t="str">
        <f ca="1">IFERROR(IF(B32="All","-",VLOOKUP($B32,'List of AQMS'!$A$59:$C$77,3,FALSE)),"")</f>
        <v xml:space="preserve">Chichester DC -A27 Chichester Bypass </v>
      </c>
      <c r="D32" s="5" t="str">
        <f ca="1">IFERROR(IF(B32="All","-",VLOOKUP($B32,'List of AQMS'!$B$38:$C$56,2,FALSE)),"")</f>
        <v>Chichester</v>
      </c>
      <c r="E32" s="21" cm="1">
        <f t="array" aca="1" ref="E32" ca="1">IF($B32="All", IF(ISERROR(AVERAGE(E$27:E31)),"NA",AVERAGE(E$27:E31)),IF(ISERROR(INDEX('PM25'!C$4:C$22,MATCH('Monthly Review PM25'!$B32,'PM25'!$B$4:$B$22,0),0)),"",INDEX('PM25'!C$26:C$44,MATCH('Monthly Review PM25'!$B32,'PM25'!$B$26:$B$44),0)))</f>
        <v>0.657258064516129</v>
      </c>
      <c r="F32" s="21" cm="1">
        <f t="array" aca="1" ref="F32" ca="1">IF($B32="All", IF(ISERROR(AVERAGE(F$27:F31)),"NA",AVERAGE(F$27:F31)),IF(ISERROR(INDEX('PM25'!D$4:D$22,MATCH('Monthly Review PM25'!$B32,'PM25'!$B$4:$B$22,0),0)),"",INDEX('PM25'!D$26:D$44,MATCH('Monthly Review PM25'!$B32,'PM25'!$B$26:$B$44),0)))</f>
        <v>0.77298850574712641</v>
      </c>
      <c r="G32" s="21" cm="1">
        <f t="array" aca="1" ref="G32" ca="1">IF($B32="All", IF(ISERROR(AVERAGE(G$27:G31)),"NA",AVERAGE(G$27:G31)),IF(ISERROR(INDEX('PM25'!E$4:E$22,MATCH('Monthly Review PM25'!$B32,'PM25'!$B$4:$B$22,0),0)),"",INDEX('PM25'!E$26:E$44,MATCH('Monthly Review PM25'!$B32,'PM25'!$B$26:$B$44),0)))</f>
        <v>0.91532258064516125</v>
      </c>
      <c r="H32" s="21" cm="1">
        <f t="array" aca="1" ref="H32" ca="1">IF($B32="All", IF(ISERROR(AVERAGE(H$27:H31)),"NA",AVERAGE(H$27:H31)),IF(ISERROR(INDEX('PM25'!F$4:F$22,MATCH('Monthly Review PM25'!$B32,'PM25'!$B$4:$B$22,0),0)),"",INDEX('PM25'!F$26:F$44,MATCH('Monthly Review PM25'!$B32,'PM25'!$B$26:$B$44),0)))</f>
        <v>0.99583333333333302</v>
      </c>
      <c r="I32" s="21" cm="1">
        <f t="array" aca="1" ref="I32" ca="1">IF($B32="All", IF(ISERROR(AVERAGE(I$27:I31)),"NA",AVERAGE(I$27:I31)),IF(ISERROR(INDEX('PM25'!G$4:G$22,MATCH('Monthly Review PM25'!$B32,'PM25'!$B$4:$B$22,0),0)),"",INDEX('PM25'!G$26:G$44,MATCH('Monthly Review PM25'!$B32,'PM25'!$B$26:$B$44),0)))</f>
        <v>0.96639784946236607</v>
      </c>
      <c r="J32" s="21" cm="1">
        <f t="array" aca="1" ref="J32" ca="1">IF($B32="All", IF(ISERROR(AVERAGE(J$27:J31)),"NA",AVERAGE(J$27:J31)),IF(ISERROR(INDEX('PM25'!H$4:H$22,MATCH('Monthly Review PM25'!$B32,'PM25'!$B$4:$B$22,0),0)),"",INDEX('PM25'!H$26:H$44,MATCH('Monthly Review PM25'!$B32,'PM25'!$B$26:$B$44),0)))</f>
        <v>0.99722222222222201</v>
      </c>
      <c r="K32" s="21" cm="1">
        <f t="array" aca="1" ref="K32" ca="1">IF($B32="All", IF(ISERROR(AVERAGE(K$27:K31)),"NA",AVERAGE(K$27:K31)),IF(ISERROR(INDEX('PM25'!I$4:I$22,MATCH('Monthly Review PM25'!$B32,'PM25'!$B$4:$B$22,0),0)),"",INDEX('PM25'!I$26:I$44,MATCH('Monthly Review PM25'!$B32,'PM25'!$B$26:$B$44),0)))</f>
        <v>0.99731182795698903</v>
      </c>
      <c r="L32" s="21" cm="1">
        <f t="array" aca="1" ref="L32" ca="1">IF($B32="All", IF(ISERROR(AVERAGE(L$27:L31)),"NA",AVERAGE(L$27:L31)),IF(ISERROR(INDEX('PM25'!J$4:J$22,MATCH('Monthly Review PM25'!$B32,'PM25'!$B$4:$B$22,0),0)),"",INDEX('PM25'!J$26:J$44,MATCH('Monthly Review PM25'!$B32,'PM25'!$B$26:$B$44),0)))</f>
        <v>0.99731182795698903</v>
      </c>
      <c r="M32" s="21"/>
      <c r="N32" s="21"/>
      <c r="O32" s="21"/>
      <c r="P32" s="21"/>
      <c r="Q32" s="30" cm="1">
        <f t="array" aca="1" ref="Q32" ca="1">IF($B32="All", IF(ISERROR(AVERAGE(Q$27:Q31)),"NA",AVERAGE(Q$27:Q31)),IF(ISERROR(INDEX('PM25'!O$4:O$22,MATCH('Monthly Review PM25'!$B32,'PM25'!$B$4:$B$22,0),0)),"",INDEX('PM25'!O$26:O$44,MATCH('Monthly Review PM25'!$B32,'PM25'!$B$26:$B$44),0)))</f>
        <v>0.9124557764800395</v>
      </c>
    </row>
    <row r="33" spans="2:17" x14ac:dyDescent="0.35">
      <c r="B33" s="5" t="str">
        <f ca="1"/>
        <v>EB3</v>
      </c>
      <c r="C33" s="5" t="str">
        <f ca="1">IFERROR(IF(B33="All","-",VLOOKUP($B33,'List of AQMS'!$A$59:$C$77,3,FALSE)),"")</f>
        <v xml:space="preserve">AURN - Holly Place </v>
      </c>
      <c r="D33" s="5" t="str">
        <f ca="1">IFERROR(IF(B33="All","-",VLOOKUP($B33,'List of AQMS'!$B$38:$C$56,2,FALSE)),"")</f>
        <v>Eastbourne</v>
      </c>
      <c r="E33" s="21" cm="1">
        <f t="array" aca="1" ref="E33" ca="1">IF($B33="All", IF(ISERROR(AVERAGE(E$27:E32)),"NA",AVERAGE(E$27:E32)),IF(ISERROR(INDEX('PM25'!C$4:C$22,MATCH('Monthly Review PM25'!$B33,'PM25'!$B$4:$B$22,0),0)),"",INDEX('PM25'!C$26:C$44,MATCH('Monthly Review PM25'!$B33,'PM25'!$B$26:$B$44),0)))</f>
        <v>1</v>
      </c>
      <c r="F33" s="21" cm="1">
        <f t="array" aca="1" ref="F33" ca="1">IF($B33="All", IF(ISERROR(AVERAGE(F$27:F32)),"NA",AVERAGE(F$27:F32)),IF(ISERROR(INDEX('PM25'!D$4:D$22,MATCH('Monthly Review PM25'!$B33,'PM25'!$B$4:$B$22,0),0)),"",INDEX('PM25'!D$26:D$44,MATCH('Monthly Review PM25'!$B33,'PM25'!$B$26:$B$44),0)))</f>
        <v>0.99712643678160906</v>
      </c>
      <c r="G33" s="21" cm="1">
        <f t="array" aca="1" ref="G33" ca="1">IF($B33="All", IF(ISERROR(AVERAGE(G$27:G32)),"NA",AVERAGE(G$27:G32)),IF(ISERROR(INDEX('PM25'!E$4:E$22,MATCH('Monthly Review PM25'!$B33,'PM25'!$B$4:$B$22,0),0)),"",INDEX('PM25'!E$26:E$44,MATCH('Monthly Review PM25'!$B33,'PM25'!$B$26:$B$44),0)))</f>
        <v>1</v>
      </c>
      <c r="H33" s="21" cm="1">
        <f t="array" aca="1" ref="H33" ca="1">IF($B33="All", IF(ISERROR(AVERAGE(H$27:H32)),"NA",AVERAGE(H$27:H32)),IF(ISERROR(INDEX('PM25'!F$4:F$22,MATCH('Monthly Review PM25'!$B33,'PM25'!$B$4:$B$22,0),0)),"",INDEX('PM25'!F$26:F$44,MATCH('Monthly Review PM25'!$B33,'PM25'!$B$26:$B$44),0)))</f>
        <v>1</v>
      </c>
      <c r="I33" s="21" cm="1">
        <f t="array" aca="1" ref="I33" ca="1">IF($B33="All", IF(ISERROR(AVERAGE(I$27:I32)),"NA",AVERAGE(I$27:I32)),IF(ISERROR(INDEX('PM25'!G$4:G$22,MATCH('Monthly Review PM25'!$B33,'PM25'!$B$4:$B$22,0),0)),"",INDEX('PM25'!G$26:G$44,MATCH('Monthly Review PM25'!$B33,'PM25'!$B$26:$B$44),0)))</f>
        <v>0.99865591397849496</v>
      </c>
      <c r="J33" s="21" cm="1">
        <f t="array" aca="1" ref="J33" ca="1">IF($B33="All", IF(ISERROR(AVERAGE(J$27:J32)),"NA",AVERAGE(J$27:J32)),IF(ISERROR(INDEX('PM25'!H$4:H$22,MATCH('Monthly Review PM25'!$B33,'PM25'!$B$4:$B$22,0),0)),"",INDEX('PM25'!H$26:H$44,MATCH('Monthly Review PM25'!$B33,'PM25'!$B$26:$B$44),0)))</f>
        <v>1</v>
      </c>
      <c r="K33" s="21" cm="1">
        <f t="array" aca="1" ref="K33" ca="1">IF($B33="All", IF(ISERROR(AVERAGE(K$27:K32)),"NA",AVERAGE(K$27:K32)),IF(ISERROR(INDEX('PM25'!I$4:I$22,MATCH('Monthly Review PM25'!$B33,'PM25'!$B$4:$B$22,0),0)),"",INDEX('PM25'!I$26:I$44,MATCH('Monthly Review PM25'!$B33,'PM25'!$B$26:$B$44),0)))</f>
        <v>1</v>
      </c>
      <c r="L33" s="21" cm="1">
        <f t="array" aca="1" ref="L33" ca="1">IF($B33="All", IF(ISERROR(AVERAGE(L$27:L32)),"NA",AVERAGE(L$27:L32)),IF(ISERROR(INDEX('PM25'!J$4:J$22,MATCH('Monthly Review PM25'!$B33,'PM25'!$B$4:$B$22,0),0)),"",INDEX('PM25'!J$26:J$44,MATCH('Monthly Review PM25'!$B33,'PM25'!$B$26:$B$44),0)))</f>
        <v>0.96236559139784905</v>
      </c>
      <c r="M33" s="21"/>
      <c r="N33" s="21"/>
      <c r="O33" s="21"/>
      <c r="P33" s="21"/>
      <c r="Q33" s="30" cm="1">
        <f t="array" aca="1" ref="Q33" ca="1">IF($B33="All", IF(ISERROR(AVERAGE(Q$27:Q32)),"NA",AVERAGE(Q$27:Q32)),IF(ISERROR(INDEX('PM25'!O$4:O$22,MATCH('Monthly Review PM25'!$B33,'PM25'!$B$4:$B$22,0),0)),"",INDEX('PM25'!O$26:O$44,MATCH('Monthly Review PM25'!$B33,'PM25'!$B$26:$B$44),0)))</f>
        <v>0.99476849276974411</v>
      </c>
    </row>
    <row r="34" spans="2:17" x14ac:dyDescent="0.35">
      <c r="B34" s="5" t="str">
        <f ca="1"/>
        <v>HO4</v>
      </c>
      <c r="C34" s="5" t="str">
        <f ca="1">IFERROR(IF(B34="All","-",VLOOKUP($B34,'List of AQMS'!$A$59:$C$77,3,FALSE)),"")</f>
        <v xml:space="preserve">AURN - Storrington </v>
      </c>
      <c r="D34" s="5" t="str">
        <f ca="1">IFERROR(IF(B34="All","-",VLOOKUP($B34,'List of AQMS'!$B$38:$C$56,2,FALSE)),"")</f>
        <v>Horsham</v>
      </c>
      <c r="E34" s="21" cm="1">
        <f t="array" aca="1" ref="E34" ca="1">IF($B34="All", IF(ISERROR(AVERAGE(E$27:E33)),"NA",AVERAGE(E$27:E33)),IF(ISERROR(INDEX('PM25'!C$4:C$22,MATCH('Monthly Review PM25'!$B34,'PM25'!$B$4:$B$22,0),0)),"",INDEX('PM25'!C$26:C$44,MATCH('Monthly Review PM25'!$B34,'PM25'!$B$26:$B$44),0)))</f>
        <v>1</v>
      </c>
      <c r="F34" s="21" cm="1">
        <f t="array" aca="1" ref="F34" ca="1">IF($B34="All", IF(ISERROR(AVERAGE(F$27:F33)),"NA",AVERAGE(F$27:F33)),IF(ISERROR(INDEX('PM25'!D$4:D$22,MATCH('Monthly Review PM25'!$B34,'PM25'!$B$4:$B$22,0),0)),"",INDEX('PM25'!D$26:D$44,MATCH('Monthly Review PM25'!$B34,'PM25'!$B$26:$B$44),0)))</f>
        <v>1</v>
      </c>
      <c r="G34" s="21" cm="1">
        <f t="array" aca="1" ref="G34" ca="1">IF($B34="All", IF(ISERROR(AVERAGE(G$27:G33)),"NA",AVERAGE(G$27:G33)),IF(ISERROR(INDEX('PM25'!E$4:E$22,MATCH('Monthly Review PM25'!$B34,'PM25'!$B$4:$B$22,0),0)),"",INDEX('PM25'!E$26:E$44,MATCH('Monthly Review PM25'!$B34,'PM25'!$B$26:$B$44),0)))</f>
        <v>1</v>
      </c>
      <c r="H34" s="21" cm="1">
        <f t="array" aca="1" ref="H34" ca="1">IF($B34="All", IF(ISERROR(AVERAGE(H$27:H33)),"NA",AVERAGE(H$27:H33)),IF(ISERROR(INDEX('PM25'!F$4:F$22,MATCH('Monthly Review PM25'!$B34,'PM25'!$B$4:$B$22,0),0)),"",INDEX('PM25'!F$26:F$44,MATCH('Monthly Review PM25'!$B34,'PM25'!$B$26:$B$44),0)))</f>
        <v>0.96111111111111103</v>
      </c>
      <c r="I34" s="21" cm="1">
        <f t="array" aca="1" ref="I34" ca="1">IF($B34="All", IF(ISERROR(AVERAGE(I$27:I33)),"NA",AVERAGE(I$27:I33)),IF(ISERROR(INDEX('PM25'!G$4:G$22,MATCH('Monthly Review PM25'!$B34,'PM25'!$B$4:$B$22,0),0)),"",INDEX('PM25'!G$26:G$44,MATCH('Monthly Review PM25'!$B34,'PM25'!$B$26:$B$44),0)))</f>
        <v>1</v>
      </c>
      <c r="J34" s="21" cm="1">
        <f t="array" aca="1" ref="J34" ca="1">IF($B34="All", IF(ISERROR(AVERAGE(J$27:J33)),"NA",AVERAGE(J$27:J33)),IF(ISERROR(INDEX('PM25'!H$4:H$22,MATCH('Monthly Review PM25'!$B34,'PM25'!$B$4:$B$22,0),0)),"",INDEX('PM25'!H$26:H$44,MATCH('Monthly Review PM25'!$B34,'PM25'!$B$26:$B$44),0)))</f>
        <v>1</v>
      </c>
      <c r="K34" s="21" cm="1">
        <f t="array" aca="1" ref="K34" ca="1">IF($B34="All", IF(ISERROR(AVERAGE(K$27:K33)),"NA",AVERAGE(K$27:K33)),IF(ISERROR(INDEX('PM25'!I$4:I$22,MATCH('Monthly Review PM25'!$B34,'PM25'!$B$4:$B$22,0),0)),"",INDEX('PM25'!I$26:I$44,MATCH('Monthly Review PM25'!$B34,'PM25'!$B$26:$B$44),0)))</f>
        <v>0.99731182795698903</v>
      </c>
      <c r="L34" s="21" cm="1">
        <f t="array" aca="1" ref="L34" ca="1">IF($B34="All", IF(ISERROR(AVERAGE(L$27:L33)),"NA",AVERAGE(L$27:L33)),IF(ISERROR(INDEX('PM25'!J$4:J$22,MATCH('Monthly Review PM25'!$B34,'PM25'!$B$4:$B$22,0),0)),"",INDEX('PM25'!J$26:J$44,MATCH('Monthly Review PM25'!$B34,'PM25'!$B$26:$B$44),0)))</f>
        <v>1</v>
      </c>
      <c r="M34" s="21"/>
      <c r="N34" s="21"/>
      <c r="O34" s="21"/>
      <c r="P34" s="21"/>
      <c r="Q34" s="30" cm="1">
        <f t="array" aca="1" ref="Q34" ca="1">IF($B34="All", IF(ISERROR(AVERAGE(Q$27:Q33)),"NA",AVERAGE(Q$27:Q33)),IF(ISERROR(INDEX('PM25'!O$4:O$22,MATCH('Monthly Review PM25'!$B34,'PM25'!$B$4:$B$22,0),0)),"",INDEX('PM25'!O$26:O$44,MATCH('Monthly Review PM25'!$B34,'PM25'!$B$26:$B$44),0)))</f>
        <v>0.99480286738351253</v>
      </c>
    </row>
    <row r="35" spans="2:17" x14ac:dyDescent="0.35">
      <c r="B35" s="5" t="str">
        <f ca="1"/>
        <v>HT1</v>
      </c>
      <c r="C35" s="5" t="str">
        <f ca="1">IFERROR(IF(B35="All","-",VLOOKUP($B35,'List of AQMS'!$A$59:$C$77,3,FALSE)),"")</f>
        <v xml:space="preserve">Hastings BC - Bexhill Rd, Bulverhythe </v>
      </c>
      <c r="D35" s="5" t="str">
        <f ca="1">IFERROR(IF(B35="All","-",VLOOKUP($B35,'List of AQMS'!$B$38:$C$56,2,FALSE)),"")</f>
        <v>Hastings</v>
      </c>
      <c r="E35" s="21" cm="1">
        <f t="array" aca="1" ref="E35" ca="1">IF($B35="All", IF(ISERROR(AVERAGE(E$27:E34)),"NA",AVERAGE(E$27:E34)),IF(ISERROR(INDEX('PM25'!C$4:C$22,MATCH('Monthly Review PM25'!$B35,'PM25'!$B$4:$B$22,0),0)),"",INDEX('PM25'!C$26:C$44,MATCH('Monthly Review PM25'!$B35,'PM25'!$B$26:$B$44),0)))</f>
        <v>0.99731182795698903</v>
      </c>
      <c r="F35" s="21" cm="1">
        <f t="array" aca="1" ref="F35" ca="1">IF($B35="All", IF(ISERROR(AVERAGE(F$27:F34)),"NA",AVERAGE(F$27:F34)),IF(ISERROR(INDEX('PM25'!D$4:D$22,MATCH('Monthly Review PM25'!$B35,'PM25'!$B$4:$B$22,0),0)),"",INDEX('PM25'!D$26:D$44,MATCH('Monthly Review PM25'!$B35,'PM25'!$B$26:$B$44),0)))</f>
        <v>0.99856321839080497</v>
      </c>
      <c r="G35" s="21" cm="1">
        <f t="array" aca="1" ref="G35" ca="1">IF($B35="All", IF(ISERROR(AVERAGE(G$27:G34)),"NA",AVERAGE(G$27:G34)),IF(ISERROR(INDEX('PM25'!E$4:E$22,MATCH('Monthly Review PM25'!$B35,'PM25'!$B$4:$B$22,0),0)),"",INDEX('PM25'!E$26:E$44,MATCH('Monthly Review PM25'!$B35,'PM25'!$B$26:$B$44),0)))</f>
        <v>1</v>
      </c>
      <c r="H35" s="21" cm="1">
        <f t="array" aca="1" ref="H35" ca="1">IF($B35="All", IF(ISERROR(AVERAGE(H$27:H34)),"NA",AVERAGE(H$27:H34)),IF(ISERROR(INDEX('PM25'!F$4:F$22,MATCH('Monthly Review PM25'!$B35,'PM25'!$B$4:$B$22,0),0)),"",INDEX('PM25'!F$26:F$44,MATCH('Monthly Review PM25'!$B35,'PM25'!$B$26:$B$44),0)))</f>
        <v>0.95138888888888895</v>
      </c>
      <c r="I35" s="21" cm="1">
        <f t="array" aca="1" ref="I35" ca="1">IF($B35="All", IF(ISERROR(AVERAGE(I$27:I34)),"NA",AVERAGE(I$27:I34)),IF(ISERROR(INDEX('PM25'!G$4:G$22,MATCH('Monthly Review PM25'!$B35,'PM25'!$B$4:$B$22,0),0)),"",INDEX('PM25'!G$26:G$44,MATCH('Monthly Review PM25'!$B35,'PM25'!$B$26:$B$44),0)))</f>
        <v>0.62231182795698903</v>
      </c>
      <c r="J35" s="21" cm="1">
        <f t="array" aca="1" ref="J35" ca="1">IF($B35="All", IF(ISERROR(AVERAGE(J$27:J34)),"NA",AVERAGE(J$27:J34)),IF(ISERROR(INDEX('PM25'!H$4:H$22,MATCH('Monthly Review PM25'!$B35,'PM25'!$B$4:$B$22,0),0)),"",INDEX('PM25'!H$26:H$44,MATCH('Monthly Review PM25'!$B35,'PM25'!$B$26:$B$44),0)))</f>
        <v>0.148611111111111</v>
      </c>
      <c r="K35" s="21" cm="1">
        <f t="array" aca="1" ref="K35" ca="1">IF($B35="All", IF(ISERROR(AVERAGE(K$27:K34)),"NA",AVERAGE(K$27:K34)),IF(ISERROR(INDEX('PM25'!I$4:I$22,MATCH('Monthly Review PM25'!$B35,'PM25'!$B$4:$B$22,0),0)),"",INDEX('PM25'!I$26:I$44,MATCH('Monthly Review PM25'!$B35,'PM25'!$B$26:$B$44),0)))</f>
        <v>0.90994623655913998</v>
      </c>
      <c r="L35" s="21" cm="1">
        <f t="array" aca="1" ref="L35" ca="1">IF($B35="All", IF(ISERROR(AVERAGE(L$27:L34)),"NA",AVERAGE(L$27:L34)),IF(ISERROR(INDEX('PM25'!J$4:J$22,MATCH('Monthly Review PM25'!$B35,'PM25'!$B$4:$B$22,0),0)),"",INDEX('PM25'!J$26:J$44,MATCH('Monthly Review PM25'!$B35,'PM25'!$B$26:$B$44),0)))</f>
        <v>0.98118279569892497</v>
      </c>
      <c r="M35" s="21"/>
      <c r="N35" s="21"/>
      <c r="O35" s="21"/>
      <c r="P35" s="21"/>
      <c r="Q35" s="30" cm="1">
        <f t="array" aca="1" ref="Q35" ca="1">IF($B35="All", IF(ISERROR(AVERAGE(Q$27:Q34)),"NA",AVERAGE(Q$27:Q34)),IF(ISERROR(INDEX('PM25'!O$4:O$22,MATCH('Monthly Review PM25'!$B35,'PM25'!$B$4:$B$22,0),0)),"",INDEX('PM25'!O$26:O$44,MATCH('Monthly Review PM25'!$B35,'PM25'!$B$26:$B$44),0)))</f>
        <v>0.82616448832035605</v>
      </c>
    </row>
    <row r="36" spans="2:17" x14ac:dyDescent="0.35">
      <c r="B36" s="5" t="str">
        <f ca="1"/>
        <v>LL1</v>
      </c>
      <c r="C36" s="5" t="str">
        <f ca="1">IFERROR(IF(B36="All","-",VLOOKUP($B36,'List of AQMS'!$A$59:$C$77,3,FALSE)),"")</f>
        <v xml:space="preserve">AURN - Lullington Heath </v>
      </c>
      <c r="D36" s="5" t="str">
        <f ca="1">IFERROR(IF(B36="All","-",VLOOKUP($B36,'List of AQMS'!$B$38:$C$56,2,FALSE)),"")</f>
        <v>Wealden</v>
      </c>
      <c r="E36" s="21" cm="1">
        <f t="array" aca="1" ref="E36" ca="1">IF($B36="All", IF(ISERROR(AVERAGE(E$27:E35)),"NA",AVERAGE(E$27:E35)),IF(ISERROR(INDEX('PM25'!C$4:C$22,MATCH('Monthly Review PM25'!$B36,'PM25'!$B$4:$B$22,0),0)),"",INDEX('PM25'!C$26:C$44,MATCH('Monthly Review PM25'!$B36,'PM25'!$B$26:$B$44),0)))</f>
        <v>0.989247311827957</v>
      </c>
      <c r="F36" s="21" cm="1">
        <f t="array" aca="1" ref="F36" ca="1">IF($B36="All", IF(ISERROR(AVERAGE(F$27:F35)),"NA",AVERAGE(F$27:F35)),IF(ISERROR(INDEX('PM25'!D$4:D$22,MATCH('Monthly Review PM25'!$B36,'PM25'!$B$4:$B$22,0),0)),"",INDEX('PM25'!D$26:D$44,MATCH('Monthly Review PM25'!$B36,'PM25'!$B$26:$B$44),0)))</f>
        <v>0.99568965517241392</v>
      </c>
      <c r="G36" s="21" cm="1">
        <f t="array" aca="1" ref="G36" ca="1">IF($B36="All", IF(ISERROR(AVERAGE(G$27:G35)),"NA",AVERAGE(G$27:G35)),IF(ISERROR(INDEX('PM25'!E$4:E$22,MATCH('Monthly Review PM25'!$B36,'PM25'!$B$4:$B$22,0),0)),"",INDEX('PM25'!E$26:E$44,MATCH('Monthly Review PM25'!$B36,'PM25'!$B$26:$B$44),0)))</f>
        <v>1</v>
      </c>
      <c r="H36" s="21" cm="1">
        <f t="array" aca="1" ref="H36" ca="1">IF($B36="All", IF(ISERROR(AVERAGE(H$27:H35)),"NA",AVERAGE(H$27:H35)),IF(ISERROR(INDEX('PM25'!F$4:F$22,MATCH('Monthly Review PM25'!$B36,'PM25'!$B$4:$B$22,0),0)),"",INDEX('PM25'!F$26:F$44,MATCH('Monthly Review PM25'!$B36,'PM25'!$B$26:$B$44),0)))</f>
        <v>0.99861111111111101</v>
      </c>
      <c r="I36" s="21" cm="1">
        <f t="array" aca="1" ref="I36" ca="1">IF($B36="All", IF(ISERROR(AVERAGE(I$27:I35)),"NA",AVERAGE(I$27:I35)),IF(ISERROR(INDEX('PM25'!G$4:G$22,MATCH('Monthly Review PM25'!$B36,'PM25'!$B$4:$B$22,0),0)),"",INDEX('PM25'!G$26:G$44,MATCH('Monthly Review PM25'!$B36,'PM25'!$B$26:$B$44),0)))</f>
        <v>0.99865591397849496</v>
      </c>
      <c r="J36" s="21" cm="1">
        <f t="array" aca="1" ref="J36" ca="1">IF($B36="All", IF(ISERROR(AVERAGE(J$27:J35)),"NA",AVERAGE(J$27:J35)),IF(ISERROR(INDEX('PM25'!H$4:H$22,MATCH('Monthly Review PM25'!$B36,'PM25'!$B$4:$B$22,0),0)),"",INDEX('PM25'!H$26:H$44,MATCH('Monthly Review PM25'!$B36,'PM25'!$B$26:$B$44),0)))</f>
        <v>0.99861111111111101</v>
      </c>
      <c r="K36" s="21" cm="1">
        <f t="array" aca="1" ref="K36" ca="1">IF($B36="All", IF(ISERROR(AVERAGE(K$27:K35)),"NA",AVERAGE(K$27:K35)),IF(ISERROR(INDEX('PM25'!I$4:I$22,MATCH('Monthly Review PM25'!$B36,'PM25'!$B$4:$B$22,0),0)),"",INDEX('PM25'!I$26:I$44,MATCH('Monthly Review PM25'!$B36,'PM25'!$B$26:$B$44),0)))</f>
        <v>0.96908602150537604</v>
      </c>
      <c r="L36" s="21" cm="1">
        <f t="array" aca="1" ref="L36" ca="1">IF($B36="All", IF(ISERROR(AVERAGE(L$27:L35)),"NA",AVERAGE(L$27:L35)),IF(ISERROR(INDEX('PM25'!J$4:J$22,MATCH('Monthly Review PM25'!$B36,'PM25'!$B$4:$B$22,0),0)),"",INDEX('PM25'!J$26:J$44,MATCH('Monthly Review PM25'!$B36,'PM25'!$B$26:$B$44),0)))</f>
        <v>0.99193548387096797</v>
      </c>
      <c r="M36" s="21"/>
      <c r="N36" s="21"/>
      <c r="O36" s="21"/>
      <c r="P36" s="21"/>
      <c r="Q36" s="30" cm="1">
        <f t="array" aca="1" ref="Q36" ca="1">IF($B36="All", IF(ISERROR(AVERAGE(Q$27:Q35)),"NA",AVERAGE(Q$27:Q35)),IF(ISERROR(INDEX('PM25'!O$4:O$22,MATCH('Monthly Review PM25'!$B36,'PM25'!$B$4:$B$22,0),0)),"",INDEX('PM25'!O$26:O$44,MATCH('Monthly Review PM25'!$B36,'PM25'!$B$26:$B$44),0)))</f>
        <v>0.99272957607217893</v>
      </c>
    </row>
    <row r="37" spans="2:17" x14ac:dyDescent="0.35">
      <c r="B37" s="26" t="str">
        <f ca="1"/>
        <v>LS8</v>
      </c>
      <c r="C37" s="5" t="str">
        <f ca="1">IFERROR(IF(B37="All","-",VLOOKUP($B37,'List of AQMS'!$A$59:$C$77,3,FALSE)),"")</f>
        <v xml:space="preserve">Lewes DC – Little East Street </v>
      </c>
      <c r="D37" s="5" t="str">
        <f ca="1">IFERROR(IF(B37="All","-",VLOOKUP($B37,'List of AQMS'!$B$38:$C$56,2,FALSE)),"")</f>
        <v>Lewes</v>
      </c>
      <c r="E37" s="21" cm="1">
        <f t="array" aca="1" ref="E37" ca="1">IF($B37="All", IF(ISERROR(AVERAGE(E$27:E36)),"NA",AVERAGE(E$27:E36)),IF(ISERROR(INDEX('PM25'!C$4:C$22,MATCH('Monthly Review PM25'!$B37,'PM25'!$B$4:$B$22,0),0)),"",INDEX('PM25'!C$26:C$44,MATCH('Monthly Review PM25'!$B37,'PM25'!$B$26:$B$44),0)))</f>
        <v>0.99731182795698903</v>
      </c>
      <c r="F37" s="21" cm="1">
        <f t="array" aca="1" ref="F37" ca="1">IF($B37="All", IF(ISERROR(AVERAGE(F$27:F36)),"NA",AVERAGE(F$27:F36)),IF(ISERROR(INDEX('PM25'!D$4:D$22,MATCH('Monthly Review PM25'!$B37,'PM25'!$B$4:$B$22,0),0)),"",INDEX('PM25'!D$26:D$44,MATCH('Monthly Review PM25'!$B37,'PM25'!$B$26:$B$44),0)))</f>
        <v>0.99568965517241392</v>
      </c>
      <c r="G37" s="21" cm="1">
        <f t="array" aca="1" ref="G37" ca="1">IF($B37="All", IF(ISERROR(AVERAGE(G$27:G36)),"NA",AVERAGE(G$27:G36)),IF(ISERROR(INDEX('PM25'!E$4:E$22,MATCH('Monthly Review PM25'!$B37,'PM25'!$B$4:$B$22,0),0)),"",INDEX('PM25'!E$26:E$44,MATCH('Monthly Review PM25'!$B37,'PM25'!$B$26:$B$44),0)))</f>
        <v>0.96366083445491202</v>
      </c>
      <c r="H37" s="21" cm="1">
        <f t="array" aca="1" ref="H37" ca="1">IF($B37="All", IF(ISERROR(AVERAGE(H$27:H36)),"NA",AVERAGE(H$27:H36)),IF(ISERROR(INDEX('PM25'!F$4:F$22,MATCH('Monthly Review PM25'!$B37,'PM25'!$B$4:$B$22,0),0)),"",INDEX('PM25'!F$26:F$44,MATCH('Monthly Review PM25'!$B37,'PM25'!$B$26:$B$44),0)))</f>
        <v>0.99722222222222201</v>
      </c>
      <c r="I37" s="21" cm="1">
        <f t="array" aca="1" ref="I37" ca="1">IF($B37="All", IF(ISERROR(AVERAGE(I$27:I36)),"NA",AVERAGE(I$27:I36)),IF(ISERROR(INDEX('PM25'!G$4:G$22,MATCH('Monthly Review PM25'!$B37,'PM25'!$B$4:$B$22,0),0)),"",INDEX('PM25'!G$26:G$44,MATCH('Monthly Review PM25'!$B37,'PM25'!$B$26:$B$44),0)))</f>
        <v>1</v>
      </c>
      <c r="J37" s="21" cm="1">
        <f t="array" aca="1" ref="J37" ca="1">IF($B37="All", IF(ISERROR(AVERAGE(J$27:J36)),"NA",AVERAGE(J$27:J36)),IF(ISERROR(INDEX('PM25'!H$4:H$22,MATCH('Monthly Review PM25'!$B37,'PM25'!$B$4:$B$22,0),0)),"",INDEX('PM25'!H$26:H$44,MATCH('Monthly Review PM25'!$B37,'PM25'!$B$26:$B$44),0)))</f>
        <v>0.99166666666666703</v>
      </c>
      <c r="K37" s="21" cm="1">
        <f t="array" aca="1" ref="K37" ca="1">IF($B37="All", IF(ISERROR(AVERAGE(K$27:K36)),"NA",AVERAGE(K$27:K36)),IF(ISERROR(INDEX('PM25'!I$4:I$22,MATCH('Monthly Review PM25'!$B37,'PM25'!$B$4:$B$22,0),0)),"",INDEX('PM25'!I$26:I$44,MATCH('Monthly Review PM25'!$B37,'PM25'!$B$26:$B$44),0)))</f>
        <v>0.989247311827957</v>
      </c>
      <c r="L37" s="21" cm="1">
        <f t="array" aca="1" ref="L37" ca="1">IF($B37="All", IF(ISERROR(AVERAGE(L$27:L36)),"NA",AVERAGE(L$27:L36)),IF(ISERROR(INDEX('PM25'!J$4:J$22,MATCH('Monthly Review PM25'!$B37,'PM25'!$B$4:$B$22,0),0)),"",INDEX('PM25'!J$26:J$44,MATCH('Monthly Review PM25'!$B37,'PM25'!$B$26:$B$44),0)))</f>
        <v>0.99865591397849496</v>
      </c>
      <c r="M37" s="21"/>
      <c r="N37" s="21"/>
      <c r="O37" s="21"/>
      <c r="P37" s="21"/>
      <c r="Q37" s="30" cm="1">
        <f t="array" aca="1" ref="Q37" ca="1">IF($B37="All", IF(ISERROR(AVERAGE(Q$27:Q36)),"NA",AVERAGE(Q$27:Q36)),IF(ISERROR(INDEX('PM25'!O$4:O$22,MATCH('Monthly Review PM25'!$B37,'PM25'!$B$4:$B$22,0),0)),"",INDEX('PM25'!O$26:O$44,MATCH('Monthly Review PM25'!$B37,'PM25'!$B$26:$B$44),0)))</f>
        <v>0.99168180403495698</v>
      </c>
    </row>
    <row r="38" spans="2:17" x14ac:dyDescent="0.35">
      <c r="B38" s="26" t="str">
        <f ca="1"/>
        <v>RY2</v>
      </c>
      <c r="C38" s="5" t="str">
        <f ca="1">IFERROR(IF(B38="All","-",VLOOKUP($B38,'List of AQMS'!$A$59:$C$77,3,FALSE)),"")</f>
        <v xml:space="preserve">Rother DC -  De La Warr Road </v>
      </c>
      <c r="D38" s="5" t="str">
        <f ca="1">IFERROR(IF(B38="All","-",VLOOKUP($B38,'List of AQMS'!$B$38:$C$56,2,FALSE)),"")</f>
        <v>Rother</v>
      </c>
      <c r="E38" s="21" cm="1">
        <f t="array" aca="1" ref="E38" ca="1">IF($B38="All", IF(ISERROR(AVERAGE(E$27:E37)),"NA",AVERAGE(E$27:E37)),IF(ISERROR(INDEX('PM25'!C$4:C$22,MATCH('Monthly Review PM25'!$B38,'PM25'!$B$4:$B$22,0),0)),"",INDEX('PM25'!C$26:C$44,MATCH('Monthly Review PM25'!$B38,'PM25'!$B$26:$B$44),0)))</f>
        <v>0.967741935483871</v>
      </c>
      <c r="F38" s="21" cm="1">
        <f t="array" aca="1" ref="F38" ca="1">IF($B38="All", IF(ISERROR(AVERAGE(F$27:F37)),"NA",AVERAGE(F$27:F37)),IF(ISERROR(INDEX('PM25'!D$4:D$22,MATCH('Monthly Review PM25'!$B38,'PM25'!$B$4:$B$22,0),0)),"",INDEX('PM25'!D$26:D$44,MATCH('Monthly Review PM25'!$B38,'PM25'!$B$26:$B$44),0)))</f>
        <v>0.97413793103448298</v>
      </c>
      <c r="G38" s="21" cm="1">
        <f t="array" aca="1" ref="G38" ca="1">IF($B38="All", IF(ISERROR(AVERAGE(G$27:G37)),"NA",AVERAGE(G$27:G37)),IF(ISERROR(INDEX('PM25'!E$4:E$22,MATCH('Monthly Review PM25'!$B38,'PM25'!$B$4:$B$22,0),0)),"",INDEX('PM25'!E$26:E$44,MATCH('Monthly Review PM25'!$B38,'PM25'!$B$26:$B$44),0)))</f>
        <v>0.9959623149394351</v>
      </c>
      <c r="H38" s="21" cm="1">
        <f t="array" aca="1" ref="H38" ca="1">IF($B38="All", IF(ISERROR(AVERAGE(H$27:H37)),"NA",AVERAGE(H$27:H37)),IF(ISERROR(INDEX('PM25'!F$4:F$22,MATCH('Monthly Review PM25'!$B38,'PM25'!$B$4:$B$22,0),0)),"",INDEX('PM25'!F$26:F$44,MATCH('Monthly Review PM25'!$B38,'PM25'!$B$26:$B$44),0)))</f>
        <v>0.99861111111111101</v>
      </c>
      <c r="I38" s="21" cm="1">
        <f t="array" aca="1" ref="I38" ca="1">IF($B38="All", IF(ISERROR(AVERAGE(I$27:I37)),"NA",AVERAGE(I$27:I37)),IF(ISERROR(INDEX('PM25'!G$4:G$22,MATCH('Monthly Review PM25'!$B38,'PM25'!$B$4:$B$22,0),0)),"",INDEX('PM25'!G$26:G$44,MATCH('Monthly Review PM25'!$B38,'PM25'!$B$26:$B$44),0)))</f>
        <v>0.99865591397849496</v>
      </c>
      <c r="J38" s="21" cm="1">
        <f t="array" aca="1" ref="J38" ca="1">IF($B38="All", IF(ISERROR(AVERAGE(J$27:J37)),"NA",AVERAGE(J$27:J37)),IF(ISERROR(INDEX('PM25'!H$4:H$22,MATCH('Monthly Review PM25'!$B38,'PM25'!$B$4:$B$22,0),0)),"",INDEX('PM25'!H$26:H$44,MATCH('Monthly Review PM25'!$B38,'PM25'!$B$26:$B$44),0)))</f>
        <v>0.87916666666666698</v>
      </c>
      <c r="K38" s="21" cm="1">
        <f t="array" aca="1" ref="K38" ca="1">IF($B38="All", IF(ISERROR(AVERAGE(K$27:K37)),"NA",AVERAGE(K$27:K37)),IF(ISERROR(INDEX('PM25'!I$4:I$22,MATCH('Monthly Review PM25'!$B38,'PM25'!$B$4:$B$22,0),0)),"",INDEX('PM25'!I$26:I$44,MATCH('Monthly Review PM25'!$B38,'PM25'!$B$26:$B$44),0)))</f>
        <v>0.55510752688171994</v>
      </c>
      <c r="L38" s="21" cm="1">
        <f t="array" aca="1" ref="L38" ca="1">IF($B38="All", IF(ISERROR(AVERAGE(L$27:L37)),"NA",AVERAGE(L$27:L37)),IF(ISERROR(INDEX('PM25'!J$4:J$22,MATCH('Monthly Review PM25'!$B38,'PM25'!$B$4:$B$22,0),0)),"",INDEX('PM25'!J$26:J$44,MATCH('Monthly Review PM25'!$B38,'PM25'!$B$26:$B$44),0)))</f>
        <v>0.71908602150537604</v>
      </c>
      <c r="M38" s="21"/>
      <c r="N38" s="21"/>
      <c r="O38" s="21"/>
      <c r="P38" s="21"/>
      <c r="Q38" s="30" cm="1">
        <f t="array" aca="1" ref="Q38" ca="1">IF($B38="All", IF(ISERROR(AVERAGE(Q$27:Q37)),"NA",AVERAGE(Q$27:Q37)),IF(ISERROR(INDEX('PM25'!O$4:O$22,MATCH('Monthly Review PM25'!$B38,'PM25'!$B$4:$B$22,0),0)),"",INDEX('PM25'!O$26:O$44,MATCH('Monthly Review PM25'!$B38,'PM25'!$B$26:$B$44),0)))</f>
        <v>0.88605867770014479</v>
      </c>
    </row>
    <row r="39" spans="2:17" x14ac:dyDescent="0.35">
      <c r="B39" s="26" t="str">
        <f ca="1"/>
        <v>WT2</v>
      </c>
      <c r="C39" s="5" t="str">
        <f ca="1">IFERROR(IF(B39="All","-",VLOOKUP($B39,'List of AQMS'!$A$59:$C$77,3,FALSE)),"")</f>
        <v xml:space="preserve">Worthing BC - A27 Grove Lodge </v>
      </c>
      <c r="D39" s="5" t="str">
        <f ca="1">IFERROR(IF(B39="All","-",VLOOKUP($B39,'List of AQMS'!$B$38:$C$56,2,FALSE)),"")</f>
        <v>Worthing</v>
      </c>
      <c r="E39" s="21" cm="1">
        <f t="array" aca="1" ref="E39" ca="1">IF($B39="All", IF(ISERROR(AVERAGE(E$27:E38)),"NA",AVERAGE(E$27:E38)),IF(ISERROR(INDEX('PM25'!C$4:C$22,MATCH('Monthly Review PM25'!$B39,'PM25'!$B$4:$B$22,0),0)),"",INDEX('PM25'!C$26:C$44,MATCH('Monthly Review PM25'!$B39,'PM25'!$B$26:$B$44),0)))</f>
        <v>0.88709677419354804</v>
      </c>
      <c r="F39" s="21" cm="1">
        <f t="array" aca="1" ref="F39" ca="1">IF($B39="All", IF(ISERROR(AVERAGE(F$27:F38)),"NA",AVERAGE(F$27:F38)),IF(ISERROR(INDEX('PM25'!D$4:D$22,MATCH('Monthly Review PM25'!$B39,'PM25'!$B$4:$B$22,0),0)),"",INDEX('PM25'!D$26:D$44,MATCH('Monthly Review PM25'!$B39,'PM25'!$B$26:$B$44),0)))</f>
        <v>0.88793103448275901</v>
      </c>
      <c r="G39" s="21" cm="1">
        <f t="array" aca="1" ref="G39" ca="1">IF($B39="All", IF(ISERROR(AVERAGE(G$27:G38)),"NA",AVERAGE(G$27:G38)),IF(ISERROR(INDEX('PM25'!E$4:E$22,MATCH('Monthly Review PM25'!$B39,'PM25'!$B$4:$B$22,0),0)),"",INDEX('PM25'!E$26:E$44,MATCH('Monthly Review PM25'!$B39,'PM25'!$B$26:$B$44),0)))</f>
        <v>0.998654104979812</v>
      </c>
      <c r="H39" s="21" cm="1">
        <f t="array" aca="1" ref="H39" ca="1">IF($B39="All", IF(ISERROR(AVERAGE(H$27:H38)),"NA",AVERAGE(H$27:H38)),IF(ISERROR(INDEX('PM25'!F$4:F$22,MATCH('Monthly Review PM25'!$B39,'PM25'!$B$4:$B$22,0),0)),"",INDEX('PM25'!F$26:F$44,MATCH('Monthly Review PM25'!$B39,'PM25'!$B$26:$B$44),0)))</f>
        <v>0.99583333333333302</v>
      </c>
      <c r="I39" s="21" cm="1">
        <f t="array" aca="1" ref="I39" ca="1">IF($B39="All", IF(ISERROR(AVERAGE(I$27:I38)),"NA",AVERAGE(I$27:I38)),IF(ISERROR(INDEX('PM25'!G$4:G$22,MATCH('Monthly Review PM25'!$B39,'PM25'!$B$4:$B$22,0),0)),"",INDEX('PM25'!G$26:G$44,MATCH('Monthly Review PM25'!$B39,'PM25'!$B$26:$B$44),0)))</f>
        <v>0.99596774193548399</v>
      </c>
      <c r="J39" s="21" cm="1">
        <f t="array" aca="1" ref="J39" ca="1">IF($B39="All", IF(ISERROR(AVERAGE(J$27:J38)),"NA",AVERAGE(J$27:J38)),IF(ISERROR(INDEX('PM25'!H$4:H$22,MATCH('Monthly Review PM25'!$B39,'PM25'!$B$4:$B$22,0),0)),"",INDEX('PM25'!H$26:H$44,MATCH('Monthly Review PM25'!$B39,'PM25'!$B$26:$B$44),0)))</f>
        <v>0.99722222222222201</v>
      </c>
      <c r="K39" s="21" cm="1">
        <f t="array" aca="1" ref="K39" ca="1">IF($B39="All", IF(ISERROR(AVERAGE(K$27:K38)),"NA",AVERAGE(K$27:K38)),IF(ISERROR(INDEX('PM25'!I$4:I$22,MATCH('Monthly Review PM25'!$B39,'PM25'!$B$4:$B$22,0),0)),"",INDEX('PM25'!I$26:I$44,MATCH('Monthly Review PM25'!$B39,'PM25'!$B$26:$B$44),0)))</f>
        <v>0.94892473118279597</v>
      </c>
      <c r="L39" s="21" cm="1">
        <f t="array" aca="1" ref="L39" ca="1">IF($B39="All", IF(ISERROR(AVERAGE(L$27:L38)),"NA",AVERAGE(L$27:L38)),IF(ISERROR(INDEX('PM25'!J$4:J$22,MATCH('Monthly Review PM25'!$B39,'PM25'!$B$4:$B$22,0),0)),"",INDEX('PM25'!J$26:J$44,MATCH('Monthly Review PM25'!$B39,'PM25'!$B$26:$B$44),0)))</f>
        <v>0.74193548387096797</v>
      </c>
      <c r="M39" s="21"/>
      <c r="N39" s="21"/>
      <c r="O39" s="21"/>
      <c r="P39" s="21"/>
      <c r="Q39" s="30" cm="1">
        <f t="array" aca="1" ref="Q39" ca="1">IF($B39="All", IF(ISERROR(AVERAGE(Q$27:Q38)),"NA",AVERAGE(Q$27:Q38)),IF(ISERROR(INDEX('PM25'!O$4:O$22,MATCH('Monthly Review PM25'!$B39,'PM25'!$B$4:$B$22,0),0)),"",INDEX('PM25'!O$26:O$44,MATCH('Monthly Review PM25'!$B39,'PM25'!$B$26:$B$44),0)))</f>
        <v>0.93169567827511524</v>
      </c>
    </row>
    <row r="40" spans="2:17" x14ac:dyDescent="0.35">
      <c r="B40" s="26" t="str">
        <f ca="1"/>
        <v>All</v>
      </c>
      <c r="C40" s="5" t="str">
        <f ca="1">IFERROR(IF(B40="All","-",VLOOKUP($B40,'List of AQMS'!$A$59:$C$77,3,FALSE)),"")</f>
        <v>-</v>
      </c>
      <c r="D40" s="5" t="str">
        <f ca="1">IFERROR(IF(B40="All","-",VLOOKUP($B40,'List of AQMS'!$B$38:$C$56,2,FALSE)),"")</f>
        <v>-</v>
      </c>
      <c r="E40" s="21" cm="1">
        <f t="array" aca="1" ref="E40" ca="1">IF($B40="All", IF(ISERROR(AVERAGE(E$27:E39)),"NA",AVERAGE(E$27:E39)),IF(ISERROR(INDEX('PM25'!C$4:C$22,MATCH('Monthly Review PM25'!$B40,'PM25'!$B$4:$B$22,0),0)),"",INDEX('PM25'!C$26:C$44,MATCH('Monthly Review PM25'!$B40,'PM25'!$B$26:$B$44),0)))</f>
        <v>0.91733870967741937</v>
      </c>
      <c r="F40" s="21" cm="1">
        <f t="array" aca="1" ref="F40" ca="1">IF($B40="All", IF(ISERROR(AVERAGE(F$27:F39)),"NA",AVERAGE(F$27:F39)),IF(ISERROR(INDEX('PM25'!D$4:D$22,MATCH('Monthly Review PM25'!$B40,'PM25'!$B$4:$B$22,0),0)),"",INDEX('PM25'!D$26:D$44,MATCH('Monthly Review PM25'!$B40,'PM25'!$B$26:$B$44),0)))</f>
        <v>0.89906609195402298</v>
      </c>
      <c r="G40" s="21" cm="1">
        <f t="array" aca="1" ref="G40" ca="1">IF($B40="All", IF(ISERROR(AVERAGE(G$27:G39)),"NA",AVERAGE(G$27:G39)),IF(ISERROR(INDEX('PM25'!E$4:E$22,MATCH('Monthly Review PM25'!$B40,'PM25'!$B$4:$B$22,0),0)),"",INDEX('PM25'!E$26:E$44,MATCH('Monthly Review PM25'!$B40,'PM25'!$B$26:$B$44),0)))</f>
        <v>0.98890586332653152</v>
      </c>
      <c r="H40" s="21" cm="1">
        <f t="array" aca="1" ref="H40" ca="1">IF($B40="All", IF(ISERROR(AVERAGE(H$27:H39)),"NA",AVERAGE(H$27:H39)),IF(ISERROR(INDEX('PM25'!F$4:F$22,MATCH('Monthly Review PM25'!$B40,'PM25'!$B$4:$B$22,0),0)),"",INDEX('PM25'!F$26:F$44,MATCH('Monthly Review PM25'!$B40,'PM25'!$B$26:$B$44),0)))</f>
        <v>0.99120370370370381</v>
      </c>
      <c r="I40" s="21" cm="1">
        <f t="array" aca="1" ref="I40" ca="1">IF($B40="All", IF(ISERROR(AVERAGE(I$27:I39)),"NA",AVERAGE(I$27:I39)),IF(ISERROR(INDEX('PM25'!G$4:G$22,MATCH('Monthly Review PM25'!$B40,'PM25'!$B$4:$B$22,0),0)),"",INDEX('PM25'!G$26:G$44,MATCH('Monthly Review PM25'!$B40,'PM25'!$B$26:$B$44),0)))</f>
        <v>0.88792390405293653</v>
      </c>
      <c r="J40" s="21" cm="1">
        <f t="array" aca="1" ref="J40" ca="1">IF($B40="All", IF(ISERROR(AVERAGE(J$27:J39)),"NA",AVERAGE(J$27:J39)),IF(ISERROR(INDEX('PM25'!H$4:H$22,MATCH('Monthly Review PM25'!$B40,'PM25'!$B$4:$B$22,0),0)),"",INDEX('PM25'!H$26:H$44,MATCH('Monthly Review PM25'!$B40,'PM25'!$B$26:$B$44),0)))</f>
        <v>0.91435185185185175</v>
      </c>
      <c r="K40" s="21" cm="1">
        <f t="array" aca="1" ref="K40" ca="1">IF($B40="All", IF(ISERROR(AVERAGE(K$27:K39)),"NA",AVERAGE(K$27:K39)),IF(ISERROR(INDEX('PM25'!I$4:I$22,MATCH('Monthly Review PM25'!$B40,'PM25'!$B$4:$B$22,0),0)),"",INDEX('PM25'!I$26:I$44,MATCH('Monthly Review PM25'!$B40,'PM25'!$B$26:$B$44),0)))</f>
        <v>0.94265232974910396</v>
      </c>
      <c r="L40" s="21" cm="1">
        <f t="array" aca="1" ref="L40" ca="1">IF($B40="All", IF(ISERROR(AVERAGE(L$27:L39)),"NA",AVERAGE(L$27:L39)),IF(ISERROR(INDEX('PM25'!J$4:J$22,MATCH('Monthly Review PM25'!$B40,'PM25'!$B$4:$B$22,0),0)),"",INDEX('PM25'!J$26:J$44,MATCH('Monthly Review PM25'!$B40,'PM25'!$B$26:$B$44),0)))</f>
        <v>0.864247311827957</v>
      </c>
      <c r="M40" s="21"/>
      <c r="N40" s="21"/>
      <c r="O40" s="21"/>
      <c r="P40" s="21"/>
      <c r="Q40" s="30" cm="1">
        <f t="array" aca="1" ref="Q40" ca="1">IF($B40="All", IF(ISERROR(AVERAGE(Q$27:Q36)),"NA",AVERAGE(Q$27:Q36)),IF(ISERROR(INDEX('PM25'!O$4:O$22,MATCH('Monthly Review PM25'!$B40,'PM25'!$B$4:$B$22,0),0)),"",INDEX('PM25'!O$26:O$44,MATCH('Monthly Review PM25'!$B40,'PM25'!$B$26:$B$44),0)))</f>
        <v>0.90801428951451979</v>
      </c>
    </row>
    <row r="41" spans="2:17" x14ac:dyDescent="0.35">
      <c r="B41" s="107" t="s">
        <v>62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</sheetData>
  <sheetProtection algorithmName="SHA-512" hashValue="cCWYTXwYETyztnj1QIhTNYFfVf+iEcJTXO4uyp6QYOnrr8cyd0a5sQcwjiCng3vcxqxwPcaHSNftf94HddqEhw==" saltValue="X4BEAvnN3iUjLvkSX4WaAg==" spinCount="100000" sheet="1" objects="1" scenarios="1"/>
  <mergeCells count="4">
    <mergeCell ref="B7:Q7"/>
    <mergeCell ref="B23:Q23"/>
    <mergeCell ref="B25:Q25"/>
    <mergeCell ref="B41:Q41"/>
  </mergeCells>
  <phoneticPr fontId="1" type="noConversion"/>
  <conditionalFormatting sqref="E27:L40">
    <cfRule type="cellIs" dxfId="8" priority="1" operator="lessThan">
      <formula>0.75</formula>
    </cfRule>
  </conditionalFormatting>
  <conditionalFormatting sqref="E9:Q22">
    <cfRule type="cellIs" dxfId="7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AQMS'!$P$27:$AA$27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4"/>
  <sheetViews>
    <sheetView topLeftCell="A7" zoomScale="85" zoomScaleNormal="85" workbookViewId="0">
      <selection activeCell="J11" sqref="J11"/>
    </sheetView>
  </sheetViews>
  <sheetFormatPr defaultRowHeight="14.5" x14ac:dyDescent="0.35"/>
  <sheetData>
    <row r="2" spans="2:15" x14ac:dyDescent="0.35">
      <c r="B2" s="104" t="s">
        <v>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>
        <v>9.5300546448087395</v>
      </c>
      <c r="D4" s="18">
        <v>7.6253602305475496</v>
      </c>
      <c r="E4" s="18">
        <v>9.3859649122807003</v>
      </c>
      <c r="F4" s="18">
        <v>6.1599443671766299</v>
      </c>
      <c r="G4" s="18">
        <v>9.9770580296896103</v>
      </c>
      <c r="H4" s="18">
        <v>7.2392211404728801</v>
      </c>
      <c r="I4" s="18">
        <v>6.2870619946091599</v>
      </c>
      <c r="J4" s="3">
        <v>7.40780619111709</v>
      </c>
      <c r="K4" s="3"/>
      <c r="L4" s="3"/>
      <c r="M4" s="3"/>
      <c r="N4" s="3"/>
      <c r="O4" s="18">
        <f>IFERROR(AVERAGE(C4:N4),"N/A")</f>
        <v>7.9515589388377945</v>
      </c>
    </row>
    <row r="5" spans="2:15" x14ac:dyDescent="0.35">
      <c r="B5" s="1" t="s">
        <v>66</v>
      </c>
      <c r="C5" s="18">
        <v>11.514824797843699</v>
      </c>
      <c r="D5" s="18">
        <v>8.6376554174067497</v>
      </c>
      <c r="E5" s="18">
        <v>10.1039136302294</v>
      </c>
      <c r="F5" s="18">
        <v>7.2688022284122598</v>
      </c>
      <c r="G5" s="18">
        <v>9.00807537012113</v>
      </c>
      <c r="H5" s="18">
        <v>7.1432545201669004</v>
      </c>
      <c r="I5" s="18">
        <v>5.7944055944055899</v>
      </c>
      <c r="J5" s="3" t="s">
        <v>194</v>
      </c>
      <c r="K5" s="3"/>
      <c r="L5" s="3"/>
      <c r="M5" s="3"/>
      <c r="N5" s="3"/>
      <c r="O5" s="18">
        <f t="shared" ref="O5:O22" si="0">IFERROR(AVERAGE(C5:N5),"N/A")</f>
        <v>8.4958473655122457</v>
      </c>
    </row>
    <row r="6" spans="2:15" x14ac:dyDescent="0.35">
      <c r="B6" s="1" t="s">
        <v>67</v>
      </c>
      <c r="C6" s="18">
        <v>9.4219380787348594</v>
      </c>
      <c r="D6" s="18">
        <v>9.1212948525179893</v>
      </c>
      <c r="E6" s="18">
        <v>8.6118261893530992</v>
      </c>
      <c r="F6" s="18">
        <v>7.6045833923611097</v>
      </c>
      <c r="G6" s="18">
        <v>8.7500224876626298</v>
      </c>
      <c r="H6" s="18">
        <v>8.4142791226240092</v>
      </c>
      <c r="I6" s="18">
        <v>7.93518396590399</v>
      </c>
      <c r="J6" s="3">
        <v>8.7956765703405004</v>
      </c>
      <c r="K6" s="3"/>
      <c r="L6" s="3"/>
      <c r="M6" s="3"/>
      <c r="N6" s="3"/>
      <c r="O6" s="18">
        <f t="shared" si="0"/>
        <v>8.5818505824372728</v>
      </c>
    </row>
    <row r="7" spans="2:15" x14ac:dyDescent="0.35">
      <c r="B7" s="1" t="s">
        <v>192</v>
      </c>
      <c r="C7" s="18" t="s">
        <v>79</v>
      </c>
      <c r="D7" s="18" t="s">
        <v>79</v>
      </c>
      <c r="E7" s="18" t="s">
        <v>79</v>
      </c>
      <c r="F7" s="18" t="s">
        <v>79</v>
      </c>
      <c r="G7" s="18">
        <v>5.58910796116505</v>
      </c>
      <c r="H7" s="18">
        <v>8.2950925432276694</v>
      </c>
      <c r="I7" s="18">
        <v>6.67855821359184</v>
      </c>
      <c r="J7" s="3">
        <v>8.5346467105624093</v>
      </c>
      <c r="K7" s="3"/>
      <c r="L7" s="3"/>
      <c r="M7" s="3"/>
      <c r="N7" s="3"/>
      <c r="O7" s="18">
        <f t="shared" si="0"/>
        <v>7.2743513571367417</v>
      </c>
    </row>
    <row r="8" spans="2:15" x14ac:dyDescent="0.35">
      <c r="B8" s="1" t="s">
        <v>68</v>
      </c>
      <c r="C8" s="18">
        <v>8.1145137323232301</v>
      </c>
      <c r="D8" s="18">
        <v>4.8906075238095204</v>
      </c>
      <c r="E8" s="18">
        <v>9.0511394576043092</v>
      </c>
      <c r="F8" s="18">
        <v>5.08295631944444</v>
      </c>
      <c r="G8" s="18">
        <v>9.5474633398058195</v>
      </c>
      <c r="H8" s="18" t="s">
        <v>79</v>
      </c>
      <c r="I8" s="18" t="s">
        <v>79</v>
      </c>
      <c r="J8" s="18" t="s">
        <v>79</v>
      </c>
      <c r="K8" s="3"/>
      <c r="L8" s="3"/>
      <c r="M8" s="3"/>
      <c r="N8" s="3"/>
      <c r="O8" s="18">
        <f t="shared" si="0"/>
        <v>7.3373360745974647</v>
      </c>
    </row>
    <row r="9" spans="2:15" x14ac:dyDescent="0.35">
      <c r="B9" s="1" t="s">
        <v>69</v>
      </c>
      <c r="C9" s="18">
        <v>12.555458282208578</v>
      </c>
      <c r="D9" s="18">
        <v>8.915866171003719</v>
      </c>
      <c r="E9" s="18">
        <v>12.284393685756232</v>
      </c>
      <c r="F9" s="18">
        <v>6.0962988523012598</v>
      </c>
      <c r="G9" s="18">
        <v>10.196690360222499</v>
      </c>
      <c r="H9" s="18">
        <v>7.1623310516713099</v>
      </c>
      <c r="I9" s="18">
        <v>6.6841652681940698</v>
      </c>
      <c r="J9" s="3">
        <v>7.5162177654986504</v>
      </c>
      <c r="K9" s="18"/>
      <c r="L9" s="18"/>
      <c r="M9" s="18"/>
      <c r="N9" s="18"/>
      <c r="O9" s="18">
        <f t="shared" si="0"/>
        <v>8.9264276796070394</v>
      </c>
    </row>
    <row r="10" spans="2:15" x14ac:dyDescent="0.35">
      <c r="B10" s="1" t="s">
        <v>70</v>
      </c>
      <c r="C10" s="18" t="s">
        <v>79</v>
      </c>
      <c r="D10" s="18" t="s">
        <v>79</v>
      </c>
      <c r="E10" s="18" t="s">
        <v>79</v>
      </c>
      <c r="F10" s="18" t="s">
        <v>79</v>
      </c>
      <c r="G10" s="18" t="s">
        <v>79</v>
      </c>
      <c r="H10" s="18" t="s">
        <v>79</v>
      </c>
      <c r="I10" s="18" t="s">
        <v>79</v>
      </c>
      <c r="J10" s="18" t="s">
        <v>79</v>
      </c>
      <c r="K10" s="18"/>
      <c r="L10" s="18"/>
      <c r="M10" s="18"/>
      <c r="N10" s="18"/>
      <c r="O10" s="18" t="str">
        <f t="shared" si="0"/>
        <v>N/A</v>
      </c>
    </row>
    <row r="11" spans="2:15" x14ac:dyDescent="0.35">
      <c r="B11" s="1" t="s">
        <v>71</v>
      </c>
      <c r="C11" s="18" t="s">
        <v>79</v>
      </c>
      <c r="D11" s="18" t="s">
        <v>79</v>
      </c>
      <c r="E11" s="18" t="s">
        <v>79</v>
      </c>
      <c r="F11" s="18" t="s">
        <v>79</v>
      </c>
      <c r="G11" s="18" t="s">
        <v>79</v>
      </c>
      <c r="H11" s="18" t="s">
        <v>79</v>
      </c>
      <c r="I11" s="18" t="s">
        <v>79</v>
      </c>
      <c r="J11" s="18" t="s">
        <v>79</v>
      </c>
      <c r="K11" s="18"/>
      <c r="L11" s="18"/>
      <c r="M11" s="18"/>
      <c r="N11" s="18"/>
      <c r="O11" s="18" t="str">
        <f t="shared" si="0"/>
        <v>N/A</v>
      </c>
    </row>
    <row r="12" spans="2:15" x14ac:dyDescent="0.35">
      <c r="B12" s="1" t="s">
        <v>72</v>
      </c>
      <c r="C12" s="18">
        <v>8.7213528518145207</v>
      </c>
      <c r="D12" s="18">
        <v>6.2440854650576396</v>
      </c>
      <c r="E12" s="18">
        <v>8.0172082227456301</v>
      </c>
      <c r="F12" s="18">
        <v>5.2630138149305603</v>
      </c>
      <c r="G12" s="18">
        <v>8.4385850810901708</v>
      </c>
      <c r="H12" s="18">
        <v>6.16073308055556</v>
      </c>
      <c r="I12" s="18">
        <v>5.1470710544354796</v>
      </c>
      <c r="J12" s="18">
        <v>6.1357205945065196</v>
      </c>
      <c r="K12" s="18"/>
      <c r="L12" s="18"/>
      <c r="M12" s="18"/>
      <c r="N12" s="3"/>
      <c r="O12" s="18">
        <f t="shared" si="0"/>
        <v>6.7659712706420088</v>
      </c>
    </row>
    <row r="13" spans="2:15" x14ac:dyDescent="0.35">
      <c r="B13" s="1" t="s">
        <v>73</v>
      </c>
      <c r="C13" s="18" t="s">
        <v>79</v>
      </c>
      <c r="D13" s="18" t="s">
        <v>79</v>
      </c>
      <c r="E13" s="18" t="s">
        <v>79</v>
      </c>
      <c r="F13" s="18" t="s">
        <v>79</v>
      </c>
      <c r="G13" s="18" t="s">
        <v>79</v>
      </c>
      <c r="H13" s="18" t="s">
        <v>79</v>
      </c>
      <c r="I13" s="18" t="s">
        <v>79</v>
      </c>
      <c r="J13" s="18" t="s">
        <v>79</v>
      </c>
      <c r="K13" s="18"/>
      <c r="L13" s="18"/>
      <c r="M13" s="18"/>
      <c r="N13" s="18"/>
      <c r="O13" s="18" t="str">
        <f t="shared" si="0"/>
        <v>N/A</v>
      </c>
    </row>
    <row r="14" spans="2:15" x14ac:dyDescent="0.35">
      <c r="B14" s="1" t="s">
        <v>74</v>
      </c>
      <c r="C14" s="18">
        <v>10.8585917463038</v>
      </c>
      <c r="D14" s="18">
        <v>6.32713598383621</v>
      </c>
      <c r="E14" s="18">
        <v>9.0984041103633899</v>
      </c>
      <c r="F14" s="18">
        <v>5.4993507618015398</v>
      </c>
      <c r="G14" s="18">
        <v>8.0367380971102094</v>
      </c>
      <c r="H14" s="18">
        <v>5.72725652800926</v>
      </c>
      <c r="I14" s="18">
        <v>4.5954441025381803</v>
      </c>
      <c r="J14" s="18">
        <v>6.1686981069668496</v>
      </c>
      <c r="K14" s="18"/>
      <c r="L14" s="3"/>
      <c r="M14" s="18"/>
      <c r="N14" s="3"/>
      <c r="O14" s="18">
        <f t="shared" si="0"/>
        <v>7.0389524296161801</v>
      </c>
    </row>
    <row r="15" spans="2:15" x14ac:dyDescent="0.35">
      <c r="B15" s="1" t="s">
        <v>75</v>
      </c>
      <c r="C15" s="18" t="s">
        <v>79</v>
      </c>
      <c r="D15" s="18" t="s">
        <v>79</v>
      </c>
      <c r="E15" s="18" t="s">
        <v>79</v>
      </c>
      <c r="F15" s="18" t="s">
        <v>79</v>
      </c>
      <c r="G15" s="18" t="s">
        <v>79</v>
      </c>
      <c r="H15" s="18" t="s">
        <v>79</v>
      </c>
      <c r="I15" s="18" t="s">
        <v>79</v>
      </c>
      <c r="J15" s="18" t="s">
        <v>79</v>
      </c>
      <c r="K15" s="18"/>
      <c r="L15" s="18"/>
      <c r="M15" s="18"/>
      <c r="N15" s="18"/>
      <c r="O15" s="18" t="str">
        <f t="shared" si="0"/>
        <v>N/A</v>
      </c>
    </row>
    <row r="16" spans="2:15" x14ac:dyDescent="0.35">
      <c r="B16" s="1" t="s">
        <v>76</v>
      </c>
      <c r="C16" s="18">
        <v>13.218328840970401</v>
      </c>
      <c r="D16" s="18">
        <v>10.2546762589928</v>
      </c>
      <c r="E16" s="18">
        <v>12.1318977119785</v>
      </c>
      <c r="F16" s="18">
        <v>8.4306569343065707</v>
      </c>
      <c r="G16" s="45">
        <v>11.946004319654399</v>
      </c>
      <c r="H16" s="18">
        <v>6.3177570093457902</v>
      </c>
      <c r="I16" s="18">
        <v>2.91875923190547</v>
      </c>
      <c r="J16" s="18">
        <v>6.0945205479452103</v>
      </c>
      <c r="K16" s="18"/>
      <c r="L16" s="18"/>
      <c r="M16" s="18"/>
      <c r="N16" s="18"/>
      <c r="O16" s="18">
        <f t="shared" si="0"/>
        <v>8.9140751068873918</v>
      </c>
    </row>
    <row r="17" spans="2:15" x14ac:dyDescent="0.35">
      <c r="B17" s="1" t="s">
        <v>77</v>
      </c>
      <c r="C17" s="18">
        <v>8.1358206856884099</v>
      </c>
      <c r="D17" s="18">
        <v>6.1052680125060101</v>
      </c>
      <c r="E17" s="18">
        <v>7.6315063021534302</v>
      </c>
      <c r="F17" s="18">
        <v>5.3039842050301296</v>
      </c>
      <c r="G17" s="18">
        <v>7.5008607773665297</v>
      </c>
      <c r="H17" s="18">
        <v>5.7484877527816396</v>
      </c>
      <c r="I17" s="18">
        <v>4.6280762816689798</v>
      </c>
      <c r="J17" s="18">
        <v>6.2088585309394801</v>
      </c>
      <c r="K17" s="18"/>
      <c r="L17" s="18"/>
      <c r="M17" s="3"/>
      <c r="N17" s="3"/>
      <c r="O17" s="18">
        <f t="shared" si="0"/>
        <v>6.4078578185168267</v>
      </c>
    </row>
    <row r="18" spans="2:15" x14ac:dyDescent="0.35">
      <c r="B18" s="1" t="s">
        <v>78</v>
      </c>
      <c r="C18" s="18" t="s">
        <v>79</v>
      </c>
      <c r="D18" s="18" t="s">
        <v>79</v>
      </c>
      <c r="E18" s="18" t="s">
        <v>79</v>
      </c>
      <c r="F18" s="18" t="s">
        <v>79</v>
      </c>
      <c r="G18" s="18" t="s">
        <v>79</v>
      </c>
      <c r="H18" s="18" t="s">
        <v>79</v>
      </c>
      <c r="I18" s="18" t="s">
        <v>79</v>
      </c>
      <c r="J18" s="18" t="s">
        <v>79</v>
      </c>
      <c r="K18" s="18"/>
      <c r="L18" s="18"/>
      <c r="M18" s="18"/>
      <c r="N18" s="18"/>
      <c r="O18" s="18" t="str">
        <f t="shared" si="0"/>
        <v>N/A</v>
      </c>
    </row>
    <row r="19" spans="2:15" x14ac:dyDescent="0.35">
      <c r="B19" s="1" t="s">
        <v>80</v>
      </c>
      <c r="C19" s="18">
        <v>9.05844804973046</v>
      </c>
      <c r="D19" s="18">
        <v>5.7733280431457397</v>
      </c>
      <c r="E19" s="18">
        <v>8.4800185139664794</v>
      </c>
      <c r="F19" s="18">
        <v>5.1458208859331496</v>
      </c>
      <c r="G19" s="45">
        <v>8.5991217930107506</v>
      </c>
      <c r="H19" s="18">
        <v>6.6368265896358496</v>
      </c>
      <c r="I19" s="18">
        <v>5.7982658194293499</v>
      </c>
      <c r="J19" s="18">
        <v>7.0407493472409204</v>
      </c>
      <c r="K19" s="3"/>
      <c r="L19" s="18"/>
      <c r="M19" s="18"/>
      <c r="N19" s="3"/>
      <c r="O19" s="18">
        <f t="shared" si="0"/>
        <v>7.0665723802615883</v>
      </c>
    </row>
    <row r="20" spans="2:15" x14ac:dyDescent="0.35">
      <c r="B20" s="1" t="s">
        <v>81</v>
      </c>
      <c r="C20" s="18" t="s">
        <v>79</v>
      </c>
      <c r="D20" s="18" t="s">
        <v>79</v>
      </c>
      <c r="E20" s="18" t="s">
        <v>79</v>
      </c>
      <c r="F20" s="18" t="s">
        <v>79</v>
      </c>
      <c r="G20" s="18" t="s">
        <v>79</v>
      </c>
      <c r="H20" s="18" t="s">
        <v>79</v>
      </c>
      <c r="I20" s="18" t="s">
        <v>79</v>
      </c>
      <c r="J20" s="18" t="s">
        <v>79</v>
      </c>
      <c r="K20" s="18"/>
      <c r="L20" s="18"/>
      <c r="M20" s="18"/>
      <c r="N20" s="18"/>
      <c r="O20" s="18" t="str">
        <f t="shared" si="0"/>
        <v>N/A</v>
      </c>
    </row>
    <row r="21" spans="2:15" x14ac:dyDescent="0.35">
      <c r="B21" s="1" t="s">
        <v>82</v>
      </c>
      <c r="C21" s="18">
        <v>9.05844804973046</v>
      </c>
      <c r="D21" s="18">
        <v>7.1700788200590004</v>
      </c>
      <c r="E21" s="18">
        <v>8.7831704270270308</v>
      </c>
      <c r="F21" s="18">
        <v>5.9727435841446503</v>
      </c>
      <c r="G21" s="18">
        <v>10.412070986541</v>
      </c>
      <c r="H21" s="18">
        <v>7.7079233996840397</v>
      </c>
      <c r="I21" s="18">
        <v>5.4060418861985502</v>
      </c>
      <c r="J21" s="18">
        <v>6.9610761403738302</v>
      </c>
      <c r="K21" s="18"/>
      <c r="L21" s="18"/>
      <c r="M21" s="18"/>
      <c r="N21" s="3"/>
      <c r="O21" s="18">
        <f t="shared" si="0"/>
        <v>7.6839441617198201</v>
      </c>
    </row>
    <row r="22" spans="2:15" x14ac:dyDescent="0.35">
      <c r="B22" s="1" t="s">
        <v>83</v>
      </c>
      <c r="C22" s="18">
        <v>12.1257575757576</v>
      </c>
      <c r="D22" s="18">
        <v>10.171521035598699</v>
      </c>
      <c r="E22" s="18">
        <v>11.785714285714301</v>
      </c>
      <c r="F22" s="18">
        <v>8.8758716875871695</v>
      </c>
      <c r="G22" s="18">
        <v>10.869095816464201</v>
      </c>
      <c r="H22" s="18">
        <v>8.9888579387186596</v>
      </c>
      <c r="I22" s="18">
        <v>7.55382436260623</v>
      </c>
      <c r="J22" s="18">
        <v>8.6576086956521703</v>
      </c>
      <c r="K22" s="18"/>
      <c r="L22" s="3"/>
      <c r="M22" s="3"/>
      <c r="N22" s="3"/>
      <c r="O22" s="18">
        <f t="shared" si="0"/>
        <v>9.8785314247623788</v>
      </c>
    </row>
    <row r="24" spans="2:15" x14ac:dyDescent="0.35">
      <c r="B24" s="104" t="s">
        <v>60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</row>
    <row r="25" spans="2:15" x14ac:dyDescent="0.35">
      <c r="B25" s="1" t="s">
        <v>45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53</v>
      </c>
      <c r="J25" s="1" t="s">
        <v>54</v>
      </c>
      <c r="K25" s="1" t="s">
        <v>55</v>
      </c>
      <c r="L25" s="1" t="s">
        <v>56</v>
      </c>
      <c r="M25" s="1" t="s">
        <v>57</v>
      </c>
      <c r="N25" s="1" t="s">
        <v>58</v>
      </c>
      <c r="O25" s="1" t="s">
        <v>59</v>
      </c>
    </row>
    <row r="26" spans="2:15" x14ac:dyDescent="0.35">
      <c r="B26" s="1" t="s">
        <v>65</v>
      </c>
      <c r="C26" s="17">
        <v>0.98387096774193594</v>
      </c>
      <c r="D26" s="17">
        <v>0.99712643678160906</v>
      </c>
      <c r="E26" s="17">
        <v>0.99730820995962299</v>
      </c>
      <c r="F26" s="17">
        <v>0.99861111111111101</v>
      </c>
      <c r="G26" s="17">
        <v>0.99596774193548399</v>
      </c>
      <c r="H26" s="17">
        <v>0.99861111111111101</v>
      </c>
      <c r="I26" s="17">
        <v>0.99731182795698903</v>
      </c>
      <c r="J26" s="17">
        <v>0.99865591397849496</v>
      </c>
      <c r="K26" s="17"/>
      <c r="L26" s="17"/>
      <c r="M26" s="17"/>
      <c r="N26" s="17"/>
      <c r="O26" s="17">
        <f>IFERROR(AVERAGE(C26:N26),"N/A")</f>
        <v>0.99593291507204473</v>
      </c>
    </row>
    <row r="27" spans="2:15" x14ac:dyDescent="0.35">
      <c r="B27" s="1" t="s">
        <v>66</v>
      </c>
      <c r="C27" s="17">
        <v>0.99731182795698903</v>
      </c>
      <c r="D27" s="17">
        <v>0.80890804597701105</v>
      </c>
      <c r="E27" s="17">
        <v>0.99730820995962299</v>
      </c>
      <c r="F27" s="17">
        <v>0.99722222222222201</v>
      </c>
      <c r="G27" s="17">
        <v>0.99865591397849496</v>
      </c>
      <c r="H27" s="17">
        <v>0.99861111111111101</v>
      </c>
      <c r="I27" s="17">
        <v>0.96102150537634401</v>
      </c>
      <c r="J27" s="17">
        <v>0</v>
      </c>
      <c r="K27" s="17"/>
      <c r="L27" s="17"/>
      <c r="M27" s="17"/>
      <c r="N27" s="17"/>
      <c r="O27" s="17">
        <f t="shared" ref="O27:O44" si="1">IFERROR(AVERAGE(C27:N27),"N/A")</f>
        <v>0.84487985457272441</v>
      </c>
    </row>
    <row r="28" spans="2:15" x14ac:dyDescent="0.35">
      <c r="B28" s="1" t="s">
        <v>67</v>
      </c>
      <c r="C28" s="17">
        <v>0.99865591397849496</v>
      </c>
      <c r="D28" s="17">
        <v>0.99856321839080497</v>
      </c>
      <c r="E28" s="17">
        <v>0.998654104979812</v>
      </c>
      <c r="F28" s="17">
        <v>1</v>
      </c>
      <c r="G28" s="17">
        <v>0.99865591397849496</v>
      </c>
      <c r="H28" s="17">
        <v>0.99861111111111101</v>
      </c>
      <c r="I28" s="17">
        <v>0.99865591397849496</v>
      </c>
      <c r="J28" s="17">
        <v>1</v>
      </c>
      <c r="K28" s="17"/>
      <c r="L28" s="17"/>
      <c r="M28" s="17"/>
      <c r="N28" s="17"/>
      <c r="O28" s="17">
        <f t="shared" si="1"/>
        <v>0.99897452205215154</v>
      </c>
    </row>
    <row r="29" spans="2:15" x14ac:dyDescent="0.35">
      <c r="B29" s="1" t="s">
        <v>192</v>
      </c>
      <c r="C29" s="17" t="s">
        <v>79</v>
      </c>
      <c r="D29" s="17" t="s">
        <v>79</v>
      </c>
      <c r="E29" s="17" t="s">
        <v>79</v>
      </c>
      <c r="F29" s="17" t="s">
        <v>79</v>
      </c>
      <c r="G29" s="17">
        <v>0.276881720430108</v>
      </c>
      <c r="H29" s="17">
        <v>0.96388888888888902</v>
      </c>
      <c r="I29" s="17">
        <v>0.98790322580645196</v>
      </c>
      <c r="J29" s="17">
        <v>0.97983870967741893</v>
      </c>
      <c r="K29" s="17"/>
      <c r="L29" s="17"/>
      <c r="M29" s="17"/>
      <c r="N29" s="17"/>
      <c r="O29" s="17">
        <f t="shared" si="1"/>
        <v>0.80212813620071699</v>
      </c>
    </row>
    <row r="30" spans="2:15" x14ac:dyDescent="0.35">
      <c r="B30" s="1" t="s">
        <v>68</v>
      </c>
      <c r="C30" s="17">
        <v>0.532258064516129</v>
      </c>
      <c r="D30" s="17">
        <v>0.36206896551724099</v>
      </c>
      <c r="E30" s="17">
        <v>1</v>
      </c>
      <c r="F30" s="17">
        <v>1</v>
      </c>
      <c r="G30" s="17">
        <v>0.69220430107526898</v>
      </c>
      <c r="H30" s="17" t="s">
        <v>79</v>
      </c>
      <c r="I30" s="17" t="s">
        <v>79</v>
      </c>
      <c r="J30" s="17" t="s">
        <v>79</v>
      </c>
      <c r="K30" s="17"/>
      <c r="L30" s="17"/>
      <c r="M30" s="17"/>
      <c r="N30" s="17"/>
      <c r="O30" s="17">
        <f t="shared" si="1"/>
        <v>0.71730626622172777</v>
      </c>
    </row>
    <row r="31" spans="2:15" x14ac:dyDescent="0.35">
      <c r="B31" s="1" t="s">
        <v>69</v>
      </c>
      <c r="C31" s="17">
        <v>0.657258064516129</v>
      </c>
      <c r="D31" s="17">
        <v>0.77298850574712641</v>
      </c>
      <c r="E31" s="17">
        <v>0.91532258064516125</v>
      </c>
      <c r="F31" s="17">
        <v>0.99583333333333302</v>
      </c>
      <c r="G31" s="17">
        <v>0.96639784946236607</v>
      </c>
      <c r="H31" s="17">
        <v>0.99722222222222201</v>
      </c>
      <c r="I31" s="17">
        <v>0.99731182795698903</v>
      </c>
      <c r="J31" s="17">
        <v>0.99731182795698903</v>
      </c>
      <c r="K31" s="17"/>
      <c r="L31" s="17"/>
      <c r="M31" s="17"/>
      <c r="N31" s="17"/>
      <c r="O31" s="17">
        <f t="shared" si="1"/>
        <v>0.9124557764800395</v>
      </c>
    </row>
    <row r="32" spans="2:15" x14ac:dyDescent="0.35">
      <c r="B32" s="1" t="s">
        <v>70</v>
      </c>
      <c r="C32" s="17" t="s">
        <v>79</v>
      </c>
      <c r="D32" s="17" t="s">
        <v>79</v>
      </c>
      <c r="E32" s="17" t="s">
        <v>79</v>
      </c>
      <c r="F32" s="17" t="s">
        <v>79</v>
      </c>
      <c r="G32" s="17" t="s">
        <v>79</v>
      </c>
      <c r="H32" s="17" t="s">
        <v>79</v>
      </c>
      <c r="I32" s="17" t="s">
        <v>79</v>
      </c>
      <c r="J32" s="17" t="s">
        <v>79</v>
      </c>
      <c r="K32" s="17"/>
      <c r="L32" s="17"/>
      <c r="M32" s="17"/>
      <c r="N32" s="17"/>
      <c r="O32" s="17" t="str">
        <f t="shared" si="1"/>
        <v>N/A</v>
      </c>
    </row>
    <row r="33" spans="2:15" x14ac:dyDescent="0.35">
      <c r="B33" s="1" t="s">
        <v>71</v>
      </c>
      <c r="C33" s="17" t="s">
        <v>79</v>
      </c>
      <c r="D33" s="17" t="s">
        <v>79</v>
      </c>
      <c r="E33" s="17" t="s">
        <v>79</v>
      </c>
      <c r="F33" s="17" t="s">
        <v>79</v>
      </c>
      <c r="G33" s="17" t="s">
        <v>79</v>
      </c>
      <c r="H33" s="17" t="s">
        <v>79</v>
      </c>
      <c r="I33" s="17" t="s">
        <v>79</v>
      </c>
      <c r="J33" s="17" t="s">
        <v>79</v>
      </c>
      <c r="K33" s="17"/>
      <c r="L33" s="17"/>
      <c r="M33" s="17"/>
      <c r="N33" s="17"/>
      <c r="O33" s="17" t="str">
        <f t="shared" si="1"/>
        <v>N/A</v>
      </c>
    </row>
    <row r="34" spans="2:15" x14ac:dyDescent="0.35">
      <c r="B34" s="1" t="s">
        <v>72</v>
      </c>
      <c r="C34" s="17">
        <v>1</v>
      </c>
      <c r="D34" s="17">
        <v>0.99712643678160906</v>
      </c>
      <c r="E34" s="17">
        <v>1</v>
      </c>
      <c r="F34" s="17">
        <v>1</v>
      </c>
      <c r="G34" s="17">
        <v>0.99865591397849496</v>
      </c>
      <c r="H34" s="17">
        <v>1</v>
      </c>
      <c r="I34" s="17">
        <v>1</v>
      </c>
      <c r="J34" s="17">
        <v>0.96236559139784905</v>
      </c>
      <c r="K34" s="17"/>
      <c r="L34" s="17"/>
      <c r="M34" s="17"/>
      <c r="N34" s="17"/>
      <c r="O34" s="17">
        <f t="shared" si="1"/>
        <v>0.99476849276974411</v>
      </c>
    </row>
    <row r="35" spans="2:15" x14ac:dyDescent="0.35">
      <c r="B35" s="1" t="s">
        <v>73</v>
      </c>
      <c r="C35" s="17" t="s">
        <v>79</v>
      </c>
      <c r="D35" s="17" t="s">
        <v>79</v>
      </c>
      <c r="E35" s="17" t="s">
        <v>79</v>
      </c>
      <c r="F35" s="17" t="s">
        <v>79</v>
      </c>
      <c r="G35" s="17" t="s">
        <v>79</v>
      </c>
      <c r="H35" s="17" t="s">
        <v>79</v>
      </c>
      <c r="I35" s="17" t="s">
        <v>79</v>
      </c>
      <c r="J35" s="17" t="s">
        <v>79</v>
      </c>
      <c r="K35" s="17"/>
      <c r="L35" s="17"/>
      <c r="M35" s="17"/>
      <c r="N35" s="17"/>
      <c r="O35" s="17" t="str">
        <f t="shared" si="1"/>
        <v>N/A</v>
      </c>
    </row>
    <row r="36" spans="2:15" x14ac:dyDescent="0.35">
      <c r="B36" s="1" t="s">
        <v>74</v>
      </c>
      <c r="C36" s="17">
        <v>1</v>
      </c>
      <c r="D36" s="17">
        <v>1</v>
      </c>
      <c r="E36" s="17">
        <v>1</v>
      </c>
      <c r="F36" s="17">
        <v>0.96111111111111103</v>
      </c>
      <c r="G36" s="17">
        <v>1</v>
      </c>
      <c r="H36" s="17">
        <v>1</v>
      </c>
      <c r="I36" s="17">
        <v>0.99731182795698903</v>
      </c>
      <c r="J36" s="17">
        <v>1</v>
      </c>
      <c r="K36" s="17"/>
      <c r="L36" s="17"/>
      <c r="M36" s="17"/>
      <c r="N36" s="17"/>
      <c r="O36" s="17">
        <f t="shared" si="1"/>
        <v>0.99480286738351253</v>
      </c>
    </row>
    <row r="37" spans="2:15" x14ac:dyDescent="0.35">
      <c r="B37" s="1" t="s">
        <v>75</v>
      </c>
      <c r="C37" s="17" t="s">
        <v>79</v>
      </c>
      <c r="D37" s="17" t="s">
        <v>79</v>
      </c>
      <c r="E37" s="17" t="s">
        <v>79</v>
      </c>
      <c r="F37" s="17" t="s">
        <v>79</v>
      </c>
      <c r="G37" s="17" t="s">
        <v>79</v>
      </c>
      <c r="H37" s="17" t="s">
        <v>79</v>
      </c>
      <c r="I37" s="17" t="s">
        <v>79</v>
      </c>
      <c r="J37" s="17" t="s">
        <v>79</v>
      </c>
      <c r="K37" s="17"/>
      <c r="L37" s="17"/>
      <c r="M37" s="17"/>
      <c r="N37" s="17"/>
      <c r="O37" s="17" t="str">
        <f t="shared" si="1"/>
        <v>N/A</v>
      </c>
    </row>
    <row r="38" spans="2:15" x14ac:dyDescent="0.35">
      <c r="B38" s="1" t="s">
        <v>76</v>
      </c>
      <c r="C38" s="17">
        <v>0.99731182795698903</v>
      </c>
      <c r="D38" s="17">
        <v>0.99856321839080497</v>
      </c>
      <c r="E38" s="17">
        <v>1</v>
      </c>
      <c r="F38" s="48">
        <v>0.95138888888888895</v>
      </c>
      <c r="G38" s="17">
        <v>0.62231182795698903</v>
      </c>
      <c r="H38" s="17">
        <v>0.148611111111111</v>
      </c>
      <c r="I38" s="17">
        <v>0.90994623655913998</v>
      </c>
      <c r="J38" s="17">
        <v>0.98118279569892497</v>
      </c>
      <c r="K38" s="17"/>
      <c r="L38" s="17"/>
      <c r="M38" s="17"/>
      <c r="N38" s="17"/>
      <c r="O38" s="17">
        <f t="shared" si="1"/>
        <v>0.82616448832035605</v>
      </c>
    </row>
    <row r="39" spans="2:15" x14ac:dyDescent="0.35">
      <c r="B39" s="1" t="s">
        <v>77</v>
      </c>
      <c r="C39" s="17">
        <v>0.989247311827957</v>
      </c>
      <c r="D39" s="17">
        <v>0.99568965517241392</v>
      </c>
      <c r="E39" s="17">
        <v>1</v>
      </c>
      <c r="F39" s="17">
        <v>0.99861111111111101</v>
      </c>
      <c r="G39" s="17">
        <v>0.99865591397849496</v>
      </c>
      <c r="H39" s="17">
        <v>0.99861111111111101</v>
      </c>
      <c r="I39" s="17">
        <v>0.96908602150537604</v>
      </c>
      <c r="J39" s="17">
        <v>0.99193548387096797</v>
      </c>
      <c r="K39" s="17"/>
      <c r="L39" s="17"/>
      <c r="M39" s="17"/>
      <c r="N39" s="17"/>
      <c r="O39" s="17">
        <f t="shared" si="1"/>
        <v>0.99272957607217893</v>
      </c>
    </row>
    <row r="40" spans="2:15" x14ac:dyDescent="0.35">
      <c r="B40" s="1" t="s">
        <v>78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 t="s">
        <v>79</v>
      </c>
      <c r="I40" s="17" t="s">
        <v>79</v>
      </c>
      <c r="J40" s="17" t="s">
        <v>79</v>
      </c>
      <c r="K40" s="17"/>
      <c r="L40" s="17"/>
      <c r="M40" s="17"/>
      <c r="N40" s="17"/>
      <c r="O40" s="17" t="str">
        <f t="shared" si="1"/>
        <v>N/A</v>
      </c>
    </row>
    <row r="41" spans="2:15" x14ac:dyDescent="0.35">
      <c r="B41" s="1" t="s">
        <v>80</v>
      </c>
      <c r="C41" s="17">
        <v>0.99731182795698903</v>
      </c>
      <c r="D41" s="17">
        <v>0.99568965517241392</v>
      </c>
      <c r="E41" s="17">
        <v>0.96366083445491202</v>
      </c>
      <c r="F41" s="48">
        <v>0.99722222222222201</v>
      </c>
      <c r="G41" s="17">
        <v>1</v>
      </c>
      <c r="H41" s="17">
        <v>0.99166666666666703</v>
      </c>
      <c r="I41" s="17">
        <v>0.989247311827957</v>
      </c>
      <c r="J41" s="17">
        <v>0.99865591397849496</v>
      </c>
      <c r="K41" s="17"/>
      <c r="L41" s="17"/>
      <c r="M41" s="17"/>
      <c r="N41" s="17"/>
      <c r="O41" s="17">
        <f t="shared" si="1"/>
        <v>0.99168180403495698</v>
      </c>
    </row>
    <row r="42" spans="2:15" x14ac:dyDescent="0.35">
      <c r="B42" s="1" t="s">
        <v>81</v>
      </c>
      <c r="C42" s="17" t="s">
        <v>79</v>
      </c>
      <c r="D42" s="17" t="s">
        <v>79</v>
      </c>
      <c r="E42" s="17" t="s">
        <v>79</v>
      </c>
      <c r="F42" s="17" t="s">
        <v>79</v>
      </c>
      <c r="G42" s="17" t="s">
        <v>79</v>
      </c>
      <c r="H42" s="17" t="s">
        <v>79</v>
      </c>
      <c r="I42" s="17" t="s">
        <v>79</v>
      </c>
      <c r="J42" s="17" t="s">
        <v>79</v>
      </c>
      <c r="K42" s="17"/>
      <c r="L42" s="17"/>
      <c r="M42" s="17"/>
      <c r="N42" s="17"/>
      <c r="O42" s="17" t="str">
        <f t="shared" si="1"/>
        <v>N/A</v>
      </c>
    </row>
    <row r="43" spans="2:15" x14ac:dyDescent="0.35">
      <c r="B43" s="1" t="s">
        <v>82</v>
      </c>
      <c r="C43" s="17">
        <v>0.967741935483871</v>
      </c>
      <c r="D43" s="17">
        <v>0.97413793103448298</v>
      </c>
      <c r="E43" s="17">
        <v>0.9959623149394351</v>
      </c>
      <c r="F43" s="17">
        <v>0.99861111111111101</v>
      </c>
      <c r="G43" s="17">
        <v>0.99865591397849496</v>
      </c>
      <c r="H43" s="17">
        <v>0.87916666666666698</v>
      </c>
      <c r="I43" s="17">
        <v>0.55510752688171994</v>
      </c>
      <c r="J43" s="17">
        <v>0.71908602150537604</v>
      </c>
      <c r="K43" s="17"/>
      <c r="L43" s="17"/>
      <c r="M43" s="17"/>
      <c r="N43" s="17"/>
      <c r="O43" s="17">
        <f t="shared" si="1"/>
        <v>0.88605867770014479</v>
      </c>
    </row>
    <row r="44" spans="2:15" x14ac:dyDescent="0.35">
      <c r="B44" s="1" t="s">
        <v>83</v>
      </c>
      <c r="C44" s="17">
        <v>0.88709677419354804</v>
      </c>
      <c r="D44" s="17">
        <v>0.88793103448275901</v>
      </c>
      <c r="E44" s="17">
        <v>0.998654104979812</v>
      </c>
      <c r="F44" s="17">
        <v>0.99583333333333302</v>
      </c>
      <c r="G44" s="17">
        <v>0.99596774193548399</v>
      </c>
      <c r="H44" s="17">
        <v>0.99722222222222201</v>
      </c>
      <c r="I44" s="17">
        <v>0.94892473118279597</v>
      </c>
      <c r="J44" s="17">
        <v>0.74193548387096797</v>
      </c>
      <c r="K44" s="17"/>
      <c r="L44" s="17"/>
      <c r="M44" s="17"/>
      <c r="N44" s="3"/>
      <c r="O44" s="17">
        <f t="shared" si="1"/>
        <v>0.93169567827511524</v>
      </c>
    </row>
  </sheetData>
  <mergeCells count="2">
    <mergeCell ref="B2:O2"/>
    <mergeCell ref="B24:O24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61"/>
  <sheetViews>
    <sheetView topLeftCell="A40" zoomScale="85" zoomScaleNormal="85" workbookViewId="0">
      <selection activeCell="L57" sqref="L57"/>
    </sheetView>
  </sheetViews>
  <sheetFormatPr defaultRowHeight="14.5" x14ac:dyDescent="0.35"/>
  <sheetData>
    <row r="2" spans="2:15" x14ac:dyDescent="0.35">
      <c r="B2" s="104" t="s">
        <v>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 t="s">
        <v>79</v>
      </c>
      <c r="D4" s="18" t="s">
        <v>79</v>
      </c>
      <c r="E4" s="18" t="s">
        <v>79</v>
      </c>
      <c r="F4" s="18" t="s">
        <v>79</v>
      </c>
      <c r="G4" s="18" t="s">
        <v>79</v>
      </c>
      <c r="H4" s="18" t="s">
        <v>79</v>
      </c>
      <c r="I4" s="18" t="s">
        <v>79</v>
      </c>
      <c r="J4" s="18" t="s">
        <v>79</v>
      </c>
      <c r="K4" s="17"/>
      <c r="L4" s="17"/>
      <c r="M4" s="17"/>
      <c r="N4" s="17"/>
      <c r="O4" s="18" t="str">
        <f>IFERROR(AVERAGE(C4:N4),"N/A")</f>
        <v>N/A</v>
      </c>
    </row>
    <row r="5" spans="2:15" x14ac:dyDescent="0.35">
      <c r="B5" s="1" t="s">
        <v>66</v>
      </c>
      <c r="C5" s="18">
        <v>47.308926791216201</v>
      </c>
      <c r="D5" s="18">
        <v>54.7630866170677</v>
      </c>
      <c r="E5" s="18">
        <v>51.904426249656296</v>
      </c>
      <c r="F5" s="31">
        <v>65.230782574616498</v>
      </c>
      <c r="G5" s="3">
        <v>59.001266440780597</v>
      </c>
      <c r="H5" s="18">
        <v>59.911671356481499</v>
      </c>
      <c r="I5" s="18">
        <v>50.794804023391798</v>
      </c>
      <c r="J5" s="18">
        <v>52.410444799758501</v>
      </c>
      <c r="K5" s="3"/>
      <c r="L5" s="3"/>
      <c r="M5" s="3"/>
      <c r="N5" s="3"/>
      <c r="O5" s="18">
        <f t="shared" ref="O5:O20" si="0">IFERROR(AVERAGE(C5:N5),"N/A")</f>
        <v>55.165676106621149</v>
      </c>
    </row>
    <row r="6" spans="2:15" x14ac:dyDescent="0.35">
      <c r="B6" s="1" t="s">
        <v>67</v>
      </c>
      <c r="C6" s="18" t="s">
        <v>79</v>
      </c>
      <c r="D6" s="18" t="s">
        <v>79</v>
      </c>
      <c r="E6" s="18" t="s">
        <v>79</v>
      </c>
      <c r="F6" s="18" t="s">
        <v>79</v>
      </c>
      <c r="G6" s="18" t="s">
        <v>79</v>
      </c>
      <c r="H6" s="18" t="s">
        <v>79</v>
      </c>
      <c r="I6" s="18" t="s">
        <v>79</v>
      </c>
      <c r="J6" s="18" t="s">
        <v>79</v>
      </c>
      <c r="K6" s="3"/>
      <c r="L6" s="3"/>
      <c r="M6" s="3"/>
      <c r="N6" s="3"/>
      <c r="O6" s="18" t="str">
        <f t="shared" si="0"/>
        <v>N/A</v>
      </c>
    </row>
    <row r="7" spans="2:15" x14ac:dyDescent="0.35">
      <c r="B7" s="1" t="s">
        <v>68</v>
      </c>
      <c r="C7" s="18" t="s">
        <v>79</v>
      </c>
      <c r="D7" s="18" t="s">
        <v>79</v>
      </c>
      <c r="E7" s="18" t="s">
        <v>79</v>
      </c>
      <c r="F7" s="18" t="s">
        <v>79</v>
      </c>
      <c r="G7" s="18" t="s">
        <v>79</v>
      </c>
      <c r="H7" s="18" t="s">
        <v>79</v>
      </c>
      <c r="I7" s="18" t="s">
        <v>79</v>
      </c>
      <c r="J7" s="18" t="s">
        <v>79</v>
      </c>
      <c r="K7" s="3"/>
      <c r="L7" s="3"/>
      <c r="M7" s="3"/>
      <c r="N7" s="3"/>
      <c r="O7" s="18" t="str">
        <f t="shared" si="0"/>
        <v>N/A</v>
      </c>
    </row>
    <row r="8" spans="2:15" x14ac:dyDescent="0.35">
      <c r="B8" s="1" t="s">
        <v>69</v>
      </c>
      <c r="C8" s="18" t="s">
        <v>79</v>
      </c>
      <c r="D8" s="18" t="s">
        <v>79</v>
      </c>
      <c r="E8" s="18" t="s">
        <v>79</v>
      </c>
      <c r="F8" s="18" t="s">
        <v>79</v>
      </c>
      <c r="G8" s="18" t="s">
        <v>79</v>
      </c>
      <c r="H8" s="18" t="s">
        <v>79</v>
      </c>
      <c r="I8" s="18" t="s">
        <v>79</v>
      </c>
      <c r="J8" s="18" t="s">
        <v>79</v>
      </c>
      <c r="K8" s="3"/>
      <c r="L8" s="3"/>
      <c r="M8" s="3"/>
      <c r="N8" s="3"/>
      <c r="O8" s="18" t="str">
        <f t="shared" si="0"/>
        <v>N/A</v>
      </c>
    </row>
    <row r="9" spans="2:15" x14ac:dyDescent="0.35">
      <c r="B9" s="1" t="s">
        <v>70</v>
      </c>
      <c r="C9" s="18" t="s">
        <v>79</v>
      </c>
      <c r="D9" s="18" t="s">
        <v>79</v>
      </c>
      <c r="E9" s="18" t="s">
        <v>79</v>
      </c>
      <c r="F9" s="18" t="s">
        <v>79</v>
      </c>
      <c r="G9" s="18" t="s">
        <v>79</v>
      </c>
      <c r="H9" s="18" t="s">
        <v>79</v>
      </c>
      <c r="I9" s="18" t="s">
        <v>79</v>
      </c>
      <c r="J9" s="18" t="s">
        <v>79</v>
      </c>
      <c r="K9" s="3"/>
      <c r="L9" s="3"/>
      <c r="M9" s="3"/>
      <c r="N9" s="3"/>
      <c r="O9" s="18" t="str">
        <f t="shared" si="0"/>
        <v>N/A</v>
      </c>
    </row>
    <row r="10" spans="2:15" x14ac:dyDescent="0.35">
      <c r="B10" s="1" t="s">
        <v>71</v>
      </c>
      <c r="C10" s="18">
        <v>56.6585349462366</v>
      </c>
      <c r="D10" s="18">
        <v>63.251388888888897</v>
      </c>
      <c r="E10" s="18">
        <v>64.126469268730403</v>
      </c>
      <c r="F10" s="50">
        <v>73.365206305053306</v>
      </c>
      <c r="G10" s="3">
        <v>66.005622759856607</v>
      </c>
      <c r="H10" s="3">
        <v>67.571061243571805</v>
      </c>
      <c r="I10" s="3">
        <v>58.818570788530501</v>
      </c>
      <c r="J10" s="3">
        <v>63.279537286612801</v>
      </c>
      <c r="K10" s="3"/>
      <c r="L10" s="3"/>
      <c r="M10" s="3"/>
      <c r="N10" s="3"/>
      <c r="O10" s="18">
        <f t="shared" si="0"/>
        <v>64.134548935935115</v>
      </c>
    </row>
    <row r="11" spans="2:15" x14ac:dyDescent="0.35">
      <c r="B11" s="1" t="s">
        <v>72</v>
      </c>
      <c r="C11" s="18" t="s">
        <v>79</v>
      </c>
      <c r="D11" s="18" t="s">
        <v>79</v>
      </c>
      <c r="E11" s="18" t="s">
        <v>79</v>
      </c>
      <c r="F11" s="18" t="s">
        <v>79</v>
      </c>
      <c r="G11" s="18" t="s">
        <v>79</v>
      </c>
      <c r="H11" s="18" t="s">
        <v>79</v>
      </c>
      <c r="I11" s="18" t="s">
        <v>79</v>
      </c>
      <c r="J11" s="18" t="s">
        <v>79</v>
      </c>
      <c r="K11" s="3"/>
      <c r="L11" s="3"/>
      <c r="M11" s="3"/>
      <c r="N11" s="3"/>
      <c r="O11" s="18" t="str">
        <f t="shared" si="0"/>
        <v>N/A</v>
      </c>
    </row>
    <row r="12" spans="2:15" x14ac:dyDescent="0.35">
      <c r="B12" s="1" t="s">
        <v>73</v>
      </c>
      <c r="C12" s="18" t="s">
        <v>79</v>
      </c>
      <c r="D12" s="18" t="s">
        <v>79</v>
      </c>
      <c r="E12" s="18" t="s">
        <v>79</v>
      </c>
      <c r="F12" s="18" t="s">
        <v>79</v>
      </c>
      <c r="G12" s="18" t="s">
        <v>79</v>
      </c>
      <c r="H12" s="18" t="s">
        <v>79</v>
      </c>
      <c r="I12" s="18" t="s">
        <v>79</v>
      </c>
      <c r="J12" s="18" t="s">
        <v>79</v>
      </c>
      <c r="K12" s="3"/>
      <c r="L12" s="3"/>
      <c r="M12" s="3"/>
      <c r="N12" s="3"/>
      <c r="O12" s="18" t="str">
        <f t="shared" si="0"/>
        <v>N/A</v>
      </c>
    </row>
    <row r="13" spans="2:15" x14ac:dyDescent="0.35">
      <c r="B13" s="1" t="s">
        <v>74</v>
      </c>
      <c r="C13" s="18" t="s">
        <v>79</v>
      </c>
      <c r="D13" s="18" t="s">
        <v>79</v>
      </c>
      <c r="E13" s="18" t="s">
        <v>79</v>
      </c>
      <c r="F13" s="18" t="s">
        <v>79</v>
      </c>
      <c r="G13" s="18" t="s">
        <v>79</v>
      </c>
      <c r="H13" s="18" t="s">
        <v>79</v>
      </c>
      <c r="I13" s="18" t="s">
        <v>79</v>
      </c>
      <c r="J13" s="18" t="s">
        <v>79</v>
      </c>
      <c r="K13" s="3"/>
      <c r="L13" s="3"/>
      <c r="M13" s="3"/>
      <c r="N13" s="3"/>
      <c r="O13" s="18" t="str">
        <f t="shared" si="0"/>
        <v>N/A</v>
      </c>
    </row>
    <row r="14" spans="2:15" x14ac:dyDescent="0.35">
      <c r="B14" s="1" t="s">
        <v>75</v>
      </c>
      <c r="C14" s="18" t="s">
        <v>79</v>
      </c>
      <c r="D14" s="18" t="s">
        <v>79</v>
      </c>
      <c r="E14" s="18" t="s">
        <v>79</v>
      </c>
      <c r="F14" s="18" t="s">
        <v>79</v>
      </c>
      <c r="G14" s="18" t="s">
        <v>79</v>
      </c>
      <c r="H14" s="18" t="s">
        <v>79</v>
      </c>
      <c r="I14" s="18" t="s">
        <v>79</v>
      </c>
      <c r="J14" s="18" t="s">
        <v>79</v>
      </c>
      <c r="K14" s="3"/>
      <c r="L14" s="3"/>
      <c r="M14" s="3"/>
      <c r="N14" s="3"/>
      <c r="O14" s="18" t="str">
        <f t="shared" si="0"/>
        <v>N/A</v>
      </c>
    </row>
    <row r="15" spans="2:15" x14ac:dyDescent="0.35">
      <c r="B15" s="1" t="s">
        <v>76</v>
      </c>
      <c r="C15" s="18" t="s">
        <v>79</v>
      </c>
      <c r="D15" s="18" t="s">
        <v>79</v>
      </c>
      <c r="E15" s="18" t="s">
        <v>79</v>
      </c>
      <c r="F15" s="18" t="s">
        <v>79</v>
      </c>
      <c r="G15" s="18" t="s">
        <v>79</v>
      </c>
      <c r="H15" s="18" t="s">
        <v>79</v>
      </c>
      <c r="I15" s="18" t="s">
        <v>79</v>
      </c>
      <c r="J15" s="18" t="s">
        <v>79</v>
      </c>
      <c r="K15" s="3"/>
      <c r="L15" s="3"/>
      <c r="M15" s="3"/>
      <c r="N15" s="3"/>
      <c r="O15" s="18" t="str">
        <f t="shared" si="0"/>
        <v>N/A</v>
      </c>
    </row>
    <row r="16" spans="2:15" x14ac:dyDescent="0.35">
      <c r="B16" s="1" t="s">
        <v>77</v>
      </c>
      <c r="C16" s="18">
        <v>68.391890681003602</v>
      </c>
      <c r="D16" s="18">
        <v>73.530255255255298</v>
      </c>
      <c r="E16" s="18">
        <v>71.695625841184395</v>
      </c>
      <c r="F16" s="50">
        <v>80.372678737233102</v>
      </c>
      <c r="G16" s="3">
        <v>70.118257168458797</v>
      </c>
      <c r="H16" s="3">
        <v>71.392800925925897</v>
      </c>
      <c r="I16" s="3">
        <v>61.741139524450404</v>
      </c>
      <c r="J16" s="3">
        <v>67.787728026533998</v>
      </c>
      <c r="K16" s="3"/>
      <c r="L16" s="3"/>
      <c r="M16" s="3"/>
      <c r="N16" s="3"/>
      <c r="O16" s="18">
        <f t="shared" si="0"/>
        <v>70.628797020005678</v>
      </c>
    </row>
    <row r="17" spans="2:15" x14ac:dyDescent="0.35">
      <c r="B17" s="1" t="s">
        <v>78</v>
      </c>
      <c r="C17" s="18" t="s">
        <v>79</v>
      </c>
      <c r="D17" s="18" t="s">
        <v>79</v>
      </c>
      <c r="E17" s="18" t="s">
        <v>79</v>
      </c>
      <c r="F17" s="18" t="s">
        <v>79</v>
      </c>
      <c r="G17" s="18" t="s">
        <v>79</v>
      </c>
      <c r="H17" s="18" t="s">
        <v>79</v>
      </c>
      <c r="I17" s="18" t="s">
        <v>79</v>
      </c>
      <c r="J17" s="18" t="s">
        <v>79</v>
      </c>
      <c r="K17" s="3"/>
      <c r="L17" s="3"/>
      <c r="M17" s="3"/>
      <c r="N17" s="3"/>
      <c r="O17" s="18" t="str">
        <f t="shared" si="0"/>
        <v>N/A</v>
      </c>
    </row>
    <row r="18" spans="2:15" x14ac:dyDescent="0.35">
      <c r="B18" s="1" t="s">
        <v>80</v>
      </c>
      <c r="C18" s="18" t="s">
        <v>79</v>
      </c>
      <c r="D18" s="18" t="s">
        <v>79</v>
      </c>
      <c r="E18" s="18" t="s">
        <v>79</v>
      </c>
      <c r="F18" s="18" t="s">
        <v>79</v>
      </c>
      <c r="G18" s="18" t="s">
        <v>79</v>
      </c>
      <c r="H18" s="18" t="s">
        <v>79</v>
      </c>
      <c r="I18" s="18" t="s">
        <v>79</v>
      </c>
      <c r="J18" s="18" t="s">
        <v>79</v>
      </c>
      <c r="K18" s="3"/>
      <c r="L18" s="3"/>
      <c r="M18" s="3"/>
      <c r="N18" s="3"/>
      <c r="O18" s="18" t="str">
        <f t="shared" si="0"/>
        <v>N/A</v>
      </c>
    </row>
    <row r="19" spans="2:15" x14ac:dyDescent="0.35">
      <c r="B19" s="1" t="s">
        <v>82</v>
      </c>
      <c r="C19" s="18" t="s">
        <v>79</v>
      </c>
      <c r="D19" s="18" t="s">
        <v>79</v>
      </c>
      <c r="E19" s="18" t="s">
        <v>79</v>
      </c>
      <c r="F19" s="18" t="s">
        <v>79</v>
      </c>
      <c r="G19" s="18" t="s">
        <v>79</v>
      </c>
      <c r="H19" s="18" t="s">
        <v>79</v>
      </c>
      <c r="I19" s="18" t="s">
        <v>79</v>
      </c>
      <c r="J19" s="18" t="s">
        <v>79</v>
      </c>
      <c r="K19" s="3"/>
      <c r="L19" s="3"/>
      <c r="M19" s="3"/>
      <c r="N19" s="3"/>
      <c r="O19" s="18" t="str">
        <f t="shared" si="0"/>
        <v>N/A</v>
      </c>
    </row>
    <row r="20" spans="2:15" x14ac:dyDescent="0.35">
      <c r="B20" s="1" t="s">
        <v>83</v>
      </c>
      <c r="C20" s="18" t="s">
        <v>79</v>
      </c>
      <c r="D20" s="18" t="s">
        <v>79</v>
      </c>
      <c r="E20" s="18" t="s">
        <v>79</v>
      </c>
      <c r="F20" s="18" t="s">
        <v>79</v>
      </c>
      <c r="G20" s="18" t="s">
        <v>79</v>
      </c>
      <c r="H20" s="18" t="s">
        <v>79</v>
      </c>
      <c r="I20" s="18" t="s">
        <v>79</v>
      </c>
      <c r="J20" s="18" t="s">
        <v>79</v>
      </c>
      <c r="K20" s="17"/>
      <c r="L20" s="17"/>
      <c r="M20" s="17"/>
      <c r="N20" s="17"/>
      <c r="O20" s="18" t="str">
        <f t="shared" si="0"/>
        <v>N/A</v>
      </c>
    </row>
    <row r="21" spans="2:15" x14ac:dyDescent="0.35">
      <c r="O21" s="18"/>
    </row>
    <row r="23" spans="2:15" x14ac:dyDescent="0.35">
      <c r="B23" s="104" t="s">
        <v>60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6"/>
    </row>
    <row r="24" spans="2:15" x14ac:dyDescent="0.35">
      <c r="B24" s="1" t="s">
        <v>45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1" t="s">
        <v>52</v>
      </c>
      <c r="I24" s="1" t="s">
        <v>53</v>
      </c>
      <c r="J24" s="1" t="s">
        <v>54</v>
      </c>
      <c r="K24" s="1" t="s">
        <v>55</v>
      </c>
      <c r="L24" s="1" t="s">
        <v>56</v>
      </c>
      <c r="M24" s="1" t="s">
        <v>57</v>
      </c>
      <c r="N24" s="1" t="s">
        <v>58</v>
      </c>
      <c r="O24" s="1" t="s">
        <v>59</v>
      </c>
    </row>
    <row r="25" spans="2:15" x14ac:dyDescent="0.35">
      <c r="B25" s="1" t="s">
        <v>65</v>
      </c>
      <c r="C25" s="17" t="s">
        <v>79</v>
      </c>
      <c r="D25" s="17" t="s">
        <v>79</v>
      </c>
      <c r="E25" s="17" t="s">
        <v>79</v>
      </c>
      <c r="F25" s="17" t="s">
        <v>79</v>
      </c>
      <c r="G25" s="17" t="s">
        <v>79</v>
      </c>
      <c r="H25" s="17" t="s">
        <v>79</v>
      </c>
      <c r="I25" s="17" t="s">
        <v>79</v>
      </c>
      <c r="J25" s="17" t="s">
        <v>79</v>
      </c>
      <c r="K25" s="17"/>
      <c r="L25" s="17"/>
      <c r="M25" s="17"/>
      <c r="N25" s="17"/>
      <c r="O25" s="3" t="str">
        <f>IFERROR(AVERAGE(C25:N25),"N/A")</f>
        <v>N/A</v>
      </c>
    </row>
    <row r="26" spans="2:15" x14ac:dyDescent="0.35">
      <c r="B26" s="1" t="s">
        <v>66</v>
      </c>
      <c r="C26" s="17">
        <v>0.99462365591397894</v>
      </c>
      <c r="D26" s="17">
        <v>0.95545977011494299</v>
      </c>
      <c r="E26" s="17">
        <v>0.998654104979812</v>
      </c>
      <c r="F26" s="47">
        <v>0.99583333333333302</v>
      </c>
      <c r="G26" s="17">
        <v>0.99865591397849496</v>
      </c>
      <c r="H26" s="17">
        <v>1</v>
      </c>
      <c r="I26" s="17">
        <v>0.91935483870967705</v>
      </c>
      <c r="J26" s="17">
        <v>0.92741935483871007</v>
      </c>
      <c r="K26" s="17"/>
      <c r="L26" s="17"/>
      <c r="M26" s="17"/>
      <c r="N26" s="3"/>
      <c r="O26" s="3">
        <f t="shared" ref="O26:O41" si="1">IFERROR(AVERAGE(C26:N26),"N/A")</f>
        <v>0.97375012148361861</v>
      </c>
    </row>
    <row r="27" spans="2:15" x14ac:dyDescent="0.35">
      <c r="B27" s="1" t="s">
        <v>67</v>
      </c>
      <c r="C27" s="17" t="s">
        <v>79</v>
      </c>
      <c r="D27" s="17" t="s">
        <v>79</v>
      </c>
      <c r="E27" s="17" t="s">
        <v>79</v>
      </c>
      <c r="F27" s="17" t="s">
        <v>79</v>
      </c>
      <c r="G27" s="17" t="s">
        <v>79</v>
      </c>
      <c r="H27" s="17" t="s">
        <v>79</v>
      </c>
      <c r="I27" s="17" t="s">
        <v>79</v>
      </c>
      <c r="J27" s="17" t="s">
        <v>79</v>
      </c>
      <c r="K27" s="17"/>
      <c r="L27" s="17"/>
      <c r="M27" s="17"/>
      <c r="N27" s="17"/>
      <c r="O27" s="3" t="str">
        <f t="shared" si="1"/>
        <v>N/A</v>
      </c>
    </row>
    <row r="28" spans="2:15" x14ac:dyDescent="0.35">
      <c r="B28" s="1" t="s">
        <v>68</v>
      </c>
      <c r="C28" s="17" t="s">
        <v>79</v>
      </c>
      <c r="D28" s="17" t="s">
        <v>79</v>
      </c>
      <c r="E28" s="17" t="s">
        <v>79</v>
      </c>
      <c r="F28" s="17" t="s">
        <v>79</v>
      </c>
      <c r="G28" s="17" t="s">
        <v>79</v>
      </c>
      <c r="H28" s="17" t="s">
        <v>79</v>
      </c>
      <c r="I28" s="17" t="s">
        <v>79</v>
      </c>
      <c r="J28" s="17" t="s">
        <v>79</v>
      </c>
      <c r="K28" s="17"/>
      <c r="L28" s="17"/>
      <c r="M28" s="17"/>
      <c r="N28" s="17"/>
      <c r="O28" s="3" t="str">
        <f t="shared" si="1"/>
        <v>N/A</v>
      </c>
    </row>
    <row r="29" spans="2:15" x14ac:dyDescent="0.35">
      <c r="B29" s="1" t="s">
        <v>69</v>
      </c>
      <c r="C29" s="17" t="s">
        <v>79</v>
      </c>
      <c r="D29" s="17" t="s">
        <v>79</v>
      </c>
      <c r="E29" s="17" t="s">
        <v>79</v>
      </c>
      <c r="F29" s="17" t="s">
        <v>79</v>
      </c>
      <c r="G29" s="17" t="s">
        <v>79</v>
      </c>
      <c r="H29" s="17" t="s">
        <v>79</v>
      </c>
      <c r="I29" s="17" t="s">
        <v>79</v>
      </c>
      <c r="J29" s="17" t="s">
        <v>79</v>
      </c>
      <c r="K29" s="17"/>
      <c r="L29" s="17"/>
      <c r="M29" s="17"/>
      <c r="N29" s="17"/>
      <c r="O29" s="3" t="str">
        <f t="shared" si="1"/>
        <v>N/A</v>
      </c>
    </row>
    <row r="30" spans="2:15" x14ac:dyDescent="0.35">
      <c r="B30" s="1" t="s">
        <v>70</v>
      </c>
      <c r="C30" s="17" t="s">
        <v>79</v>
      </c>
      <c r="D30" s="17" t="s">
        <v>79</v>
      </c>
      <c r="E30" s="17" t="s">
        <v>79</v>
      </c>
      <c r="F30" s="17" t="s">
        <v>79</v>
      </c>
      <c r="G30" s="17" t="s">
        <v>79</v>
      </c>
      <c r="H30" s="17" t="s">
        <v>79</v>
      </c>
      <c r="I30" s="17" t="s">
        <v>79</v>
      </c>
      <c r="J30" s="17" t="s">
        <v>79</v>
      </c>
      <c r="K30" s="17"/>
      <c r="L30" s="17"/>
      <c r="M30" s="17"/>
      <c r="N30" s="17"/>
      <c r="O30" s="3" t="str">
        <f t="shared" si="1"/>
        <v>N/A</v>
      </c>
    </row>
    <row r="31" spans="2:15" x14ac:dyDescent="0.35">
      <c r="B31" s="1" t="s">
        <v>71</v>
      </c>
      <c r="C31" s="17">
        <v>1</v>
      </c>
      <c r="D31" s="17">
        <v>1</v>
      </c>
      <c r="E31" s="17">
        <v>1</v>
      </c>
      <c r="F31" s="17">
        <v>0.99861111111111101</v>
      </c>
      <c r="G31" s="17">
        <v>1</v>
      </c>
      <c r="H31" s="17">
        <v>0.99027777777777803</v>
      </c>
      <c r="I31" s="17">
        <v>1</v>
      </c>
      <c r="J31" s="17">
        <v>0.99731182795698903</v>
      </c>
      <c r="K31" s="17"/>
      <c r="L31" s="17"/>
      <c r="M31" s="17"/>
      <c r="N31" s="17"/>
      <c r="O31" s="3">
        <f t="shared" si="1"/>
        <v>0.99827508960573474</v>
      </c>
    </row>
    <row r="32" spans="2:15" x14ac:dyDescent="0.35">
      <c r="B32" s="1" t="s">
        <v>72</v>
      </c>
      <c r="C32" s="17" t="s">
        <v>79</v>
      </c>
      <c r="D32" s="17" t="s">
        <v>79</v>
      </c>
      <c r="E32" s="17" t="s">
        <v>79</v>
      </c>
      <c r="F32" s="17" t="s">
        <v>79</v>
      </c>
      <c r="G32" s="17" t="s">
        <v>79</v>
      </c>
      <c r="H32" s="17" t="s">
        <v>79</v>
      </c>
      <c r="I32" s="17" t="s">
        <v>79</v>
      </c>
      <c r="J32" s="17" t="s">
        <v>79</v>
      </c>
      <c r="K32" s="17"/>
      <c r="L32" s="17"/>
      <c r="M32" s="17"/>
      <c r="N32" s="17"/>
      <c r="O32" s="3" t="str">
        <f t="shared" si="1"/>
        <v>N/A</v>
      </c>
    </row>
    <row r="33" spans="2:15" x14ac:dyDescent="0.35">
      <c r="B33" s="1" t="s">
        <v>73</v>
      </c>
      <c r="C33" s="17" t="s">
        <v>79</v>
      </c>
      <c r="D33" s="17" t="s">
        <v>79</v>
      </c>
      <c r="E33" s="17" t="s">
        <v>79</v>
      </c>
      <c r="F33" s="17" t="s">
        <v>79</v>
      </c>
      <c r="G33" s="17" t="s">
        <v>79</v>
      </c>
      <c r="H33" s="17" t="s">
        <v>79</v>
      </c>
      <c r="I33" s="17" t="s">
        <v>79</v>
      </c>
      <c r="J33" s="17" t="s">
        <v>79</v>
      </c>
      <c r="K33" s="17"/>
      <c r="L33" s="17"/>
      <c r="M33" s="17"/>
      <c r="N33" s="17"/>
      <c r="O33" s="3" t="str">
        <f t="shared" si="1"/>
        <v>N/A</v>
      </c>
    </row>
    <row r="34" spans="2:15" x14ac:dyDescent="0.35">
      <c r="B34" s="1" t="s">
        <v>74</v>
      </c>
      <c r="C34" s="17" t="s">
        <v>79</v>
      </c>
      <c r="D34" s="17" t="s">
        <v>79</v>
      </c>
      <c r="E34" s="17" t="s">
        <v>79</v>
      </c>
      <c r="F34" s="17" t="s">
        <v>79</v>
      </c>
      <c r="G34" s="17" t="s">
        <v>79</v>
      </c>
      <c r="H34" s="17" t="s">
        <v>79</v>
      </c>
      <c r="I34" s="17" t="s">
        <v>79</v>
      </c>
      <c r="J34" s="17" t="s">
        <v>79</v>
      </c>
      <c r="K34" s="17"/>
      <c r="L34" s="17"/>
      <c r="M34" s="17"/>
      <c r="N34" s="17"/>
      <c r="O34" s="3" t="str">
        <f t="shared" si="1"/>
        <v>N/A</v>
      </c>
    </row>
    <row r="35" spans="2:15" x14ac:dyDescent="0.35">
      <c r="B35" s="1" t="s">
        <v>75</v>
      </c>
      <c r="C35" s="17" t="s">
        <v>79</v>
      </c>
      <c r="D35" s="17" t="s">
        <v>79</v>
      </c>
      <c r="E35" s="17" t="s">
        <v>79</v>
      </c>
      <c r="F35" s="17" t="s">
        <v>79</v>
      </c>
      <c r="G35" s="17" t="s">
        <v>79</v>
      </c>
      <c r="H35" s="17" t="s">
        <v>79</v>
      </c>
      <c r="I35" s="17" t="s">
        <v>79</v>
      </c>
      <c r="J35" s="17" t="s">
        <v>79</v>
      </c>
      <c r="K35" s="17"/>
      <c r="L35" s="17"/>
      <c r="M35" s="17"/>
      <c r="N35" s="17"/>
      <c r="O35" s="3" t="str">
        <f t="shared" si="1"/>
        <v>N/A</v>
      </c>
    </row>
    <row r="36" spans="2:15" x14ac:dyDescent="0.35">
      <c r="B36" s="1" t="s">
        <v>76</v>
      </c>
      <c r="C36" s="17" t="s">
        <v>79</v>
      </c>
      <c r="D36" s="17" t="s">
        <v>79</v>
      </c>
      <c r="E36" s="17" t="s">
        <v>79</v>
      </c>
      <c r="F36" s="17" t="s">
        <v>79</v>
      </c>
      <c r="G36" s="17" t="s">
        <v>79</v>
      </c>
      <c r="H36" s="17" t="s">
        <v>79</v>
      </c>
      <c r="I36" s="17" t="s">
        <v>79</v>
      </c>
      <c r="J36" s="17" t="s">
        <v>79</v>
      </c>
      <c r="K36" s="17"/>
      <c r="L36" s="17"/>
      <c r="M36" s="17"/>
      <c r="N36" s="17"/>
      <c r="O36" s="3" t="str">
        <f t="shared" si="1"/>
        <v>N/A</v>
      </c>
    </row>
    <row r="37" spans="2:15" x14ac:dyDescent="0.35">
      <c r="B37" s="1" t="s">
        <v>77</v>
      </c>
      <c r="C37" s="17">
        <v>1</v>
      </c>
      <c r="D37" s="17">
        <v>0.9568965517241379</v>
      </c>
      <c r="E37" s="17">
        <v>1</v>
      </c>
      <c r="F37" s="17">
        <v>0.99722222222222201</v>
      </c>
      <c r="G37" s="17">
        <v>1</v>
      </c>
      <c r="H37" s="17">
        <v>1</v>
      </c>
      <c r="I37" s="17">
        <v>0.99865591397849496</v>
      </c>
      <c r="J37" s="17">
        <v>0.27016129032258102</v>
      </c>
      <c r="K37" s="17"/>
      <c r="L37" s="17"/>
      <c r="M37" s="17"/>
      <c r="N37" s="17"/>
      <c r="O37" s="3">
        <f t="shared" si="1"/>
        <v>0.90286699728092945</v>
      </c>
    </row>
    <row r="38" spans="2:15" x14ac:dyDescent="0.35">
      <c r="B38" s="1" t="s">
        <v>78</v>
      </c>
      <c r="C38" s="17" t="s">
        <v>79</v>
      </c>
      <c r="D38" s="17" t="s">
        <v>79</v>
      </c>
      <c r="E38" s="17" t="s">
        <v>79</v>
      </c>
      <c r="F38" s="17" t="s">
        <v>79</v>
      </c>
      <c r="G38" s="17" t="s">
        <v>79</v>
      </c>
      <c r="H38" s="17" t="s">
        <v>79</v>
      </c>
      <c r="I38" s="17" t="s">
        <v>79</v>
      </c>
      <c r="J38" s="17" t="s">
        <v>79</v>
      </c>
      <c r="K38" s="17"/>
      <c r="L38" s="17"/>
      <c r="M38" s="17"/>
      <c r="N38" s="17"/>
      <c r="O38" s="3" t="str">
        <f t="shared" si="1"/>
        <v>N/A</v>
      </c>
    </row>
    <row r="39" spans="2:15" x14ac:dyDescent="0.35">
      <c r="B39" s="1" t="s">
        <v>80</v>
      </c>
      <c r="C39" s="17" t="s">
        <v>79</v>
      </c>
      <c r="D39" s="17" t="s">
        <v>79</v>
      </c>
      <c r="E39" s="17" t="s">
        <v>79</v>
      </c>
      <c r="F39" s="17" t="s">
        <v>79</v>
      </c>
      <c r="G39" s="17" t="s">
        <v>79</v>
      </c>
      <c r="H39" s="17" t="s">
        <v>79</v>
      </c>
      <c r="I39" s="17" t="s">
        <v>79</v>
      </c>
      <c r="J39" s="17" t="s">
        <v>79</v>
      </c>
      <c r="K39" s="17"/>
      <c r="L39" s="17"/>
      <c r="M39" s="17"/>
      <c r="N39" s="17"/>
      <c r="O39" s="3" t="str">
        <f t="shared" si="1"/>
        <v>N/A</v>
      </c>
    </row>
    <row r="40" spans="2:15" x14ac:dyDescent="0.35">
      <c r="B40" s="1" t="s">
        <v>82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 t="s">
        <v>79</v>
      </c>
      <c r="I40" s="17" t="s">
        <v>79</v>
      </c>
      <c r="J40" s="17" t="s">
        <v>79</v>
      </c>
      <c r="K40" s="17"/>
      <c r="L40" s="17"/>
      <c r="M40" s="17"/>
      <c r="N40" s="17"/>
      <c r="O40" s="3" t="str">
        <f t="shared" si="1"/>
        <v>N/A</v>
      </c>
    </row>
    <row r="41" spans="2:15" x14ac:dyDescent="0.35">
      <c r="B41" s="1" t="s">
        <v>83</v>
      </c>
      <c r="C41" s="17" t="s">
        <v>79</v>
      </c>
      <c r="D41" s="17" t="s">
        <v>79</v>
      </c>
      <c r="E41" s="17" t="s">
        <v>79</v>
      </c>
      <c r="F41" s="17" t="s">
        <v>79</v>
      </c>
      <c r="G41" s="17" t="s">
        <v>79</v>
      </c>
      <c r="H41" s="17" t="s">
        <v>79</v>
      </c>
      <c r="I41" s="17" t="s">
        <v>79</v>
      </c>
      <c r="J41" s="17" t="s">
        <v>79</v>
      </c>
      <c r="K41" s="17"/>
      <c r="L41" s="17"/>
      <c r="M41" s="17"/>
      <c r="N41" s="17"/>
      <c r="O41" s="3" t="str">
        <f t="shared" si="1"/>
        <v>N/A</v>
      </c>
    </row>
    <row r="43" spans="2:15" x14ac:dyDescent="0.35">
      <c r="B43" s="104" t="s">
        <v>88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6"/>
    </row>
    <row r="44" spans="2:15" x14ac:dyDescent="0.35">
      <c r="B44" s="1" t="s">
        <v>45</v>
      </c>
      <c r="C44" s="1" t="s">
        <v>47</v>
      </c>
      <c r="D44" s="1" t="s">
        <v>48</v>
      </c>
      <c r="E44" s="1" t="s">
        <v>49</v>
      </c>
      <c r="F44" s="1" t="s">
        <v>50</v>
      </c>
      <c r="G44" s="1" t="s">
        <v>51</v>
      </c>
      <c r="H44" s="1" t="s">
        <v>52</v>
      </c>
      <c r="I44" s="1" t="s">
        <v>53</v>
      </c>
      <c r="J44" s="1" t="s">
        <v>54</v>
      </c>
      <c r="K44" s="1" t="s">
        <v>55</v>
      </c>
      <c r="L44" s="1" t="s">
        <v>56</v>
      </c>
      <c r="M44" s="1" t="s">
        <v>57</v>
      </c>
      <c r="N44" s="1" t="s">
        <v>58</v>
      </c>
      <c r="O44" s="1" t="s">
        <v>64</v>
      </c>
    </row>
    <row r="45" spans="2:15" x14ac:dyDescent="0.35">
      <c r="B45" s="1" t="s">
        <v>65</v>
      </c>
      <c r="C45" s="19" t="s">
        <v>79</v>
      </c>
      <c r="D45" s="19" t="s">
        <v>79</v>
      </c>
      <c r="E45" s="19" t="s">
        <v>79</v>
      </c>
      <c r="F45" s="19" t="s">
        <v>79</v>
      </c>
      <c r="G45" s="19" t="s">
        <v>79</v>
      </c>
      <c r="H45" s="19" t="s">
        <v>79</v>
      </c>
      <c r="I45" s="19" t="s">
        <v>79</v>
      </c>
      <c r="J45" s="19" t="s">
        <v>79</v>
      </c>
      <c r="K45" s="19"/>
      <c r="L45" s="19"/>
      <c r="M45" s="19"/>
      <c r="N45" s="19"/>
      <c r="O45" s="19">
        <f>SUM(C45:N45)</f>
        <v>0</v>
      </c>
    </row>
    <row r="46" spans="2:15" x14ac:dyDescent="0.35">
      <c r="B46" s="1" t="s">
        <v>66</v>
      </c>
      <c r="C46" s="19">
        <v>0</v>
      </c>
      <c r="D46" s="19">
        <v>0</v>
      </c>
      <c r="E46" s="19">
        <v>0</v>
      </c>
      <c r="F46" s="19">
        <v>0</v>
      </c>
      <c r="G46" s="19">
        <v>11</v>
      </c>
      <c r="H46" s="19">
        <v>21</v>
      </c>
      <c r="I46" s="19">
        <v>13</v>
      </c>
      <c r="J46" s="19">
        <v>0</v>
      </c>
      <c r="K46" s="19"/>
      <c r="L46" s="19"/>
      <c r="M46" s="19"/>
      <c r="N46" s="3"/>
      <c r="O46" s="19">
        <f t="shared" ref="O46:O61" si="2">SUM(C46:N46)</f>
        <v>45</v>
      </c>
    </row>
    <row r="47" spans="2:15" x14ac:dyDescent="0.35">
      <c r="B47" s="1" t="s">
        <v>67</v>
      </c>
      <c r="C47" s="19" t="s">
        <v>79</v>
      </c>
      <c r="D47" s="19" t="s">
        <v>79</v>
      </c>
      <c r="E47" s="19" t="s">
        <v>79</v>
      </c>
      <c r="F47" s="19" t="s">
        <v>79</v>
      </c>
      <c r="G47" s="19" t="s">
        <v>79</v>
      </c>
      <c r="H47" s="19" t="s">
        <v>79</v>
      </c>
      <c r="I47" s="19" t="s">
        <v>79</v>
      </c>
      <c r="J47" s="19" t="s">
        <v>79</v>
      </c>
      <c r="K47" s="19"/>
      <c r="L47" s="19"/>
      <c r="M47" s="19"/>
      <c r="N47" s="19"/>
      <c r="O47" s="19">
        <f t="shared" si="2"/>
        <v>0</v>
      </c>
    </row>
    <row r="48" spans="2:15" x14ac:dyDescent="0.35">
      <c r="B48" s="1" t="s">
        <v>68</v>
      </c>
      <c r="C48" s="19" t="s">
        <v>79</v>
      </c>
      <c r="D48" s="19" t="s">
        <v>79</v>
      </c>
      <c r="E48" s="19" t="s">
        <v>79</v>
      </c>
      <c r="F48" s="19" t="s">
        <v>79</v>
      </c>
      <c r="G48" s="19" t="s">
        <v>79</v>
      </c>
      <c r="H48" s="19" t="s">
        <v>79</v>
      </c>
      <c r="I48" s="19" t="s">
        <v>79</v>
      </c>
      <c r="J48" s="19" t="s">
        <v>79</v>
      </c>
      <c r="K48" s="19"/>
      <c r="L48" s="19"/>
      <c r="M48" s="19"/>
      <c r="N48" s="19"/>
      <c r="O48" s="19">
        <f t="shared" si="2"/>
        <v>0</v>
      </c>
    </row>
    <row r="49" spans="2:15" x14ac:dyDescent="0.35">
      <c r="B49" s="1" t="s">
        <v>69</v>
      </c>
      <c r="C49" s="19" t="s">
        <v>79</v>
      </c>
      <c r="D49" s="19" t="s">
        <v>79</v>
      </c>
      <c r="E49" s="19" t="s">
        <v>79</v>
      </c>
      <c r="F49" s="19" t="s">
        <v>79</v>
      </c>
      <c r="G49" s="19" t="s">
        <v>79</v>
      </c>
      <c r="H49" s="19" t="s">
        <v>79</v>
      </c>
      <c r="I49" s="19" t="s">
        <v>79</v>
      </c>
      <c r="J49" s="19" t="s">
        <v>79</v>
      </c>
      <c r="K49" s="19"/>
      <c r="L49" s="19"/>
      <c r="M49" s="19"/>
      <c r="N49" s="19"/>
      <c r="O49" s="19">
        <f t="shared" si="2"/>
        <v>0</v>
      </c>
    </row>
    <row r="50" spans="2:15" x14ac:dyDescent="0.35">
      <c r="B50" s="1" t="s">
        <v>70</v>
      </c>
      <c r="C50" s="19" t="s">
        <v>79</v>
      </c>
      <c r="D50" s="19" t="s">
        <v>79</v>
      </c>
      <c r="E50" s="19" t="s">
        <v>79</v>
      </c>
      <c r="F50" s="19" t="s">
        <v>79</v>
      </c>
      <c r="G50" s="19" t="s">
        <v>79</v>
      </c>
      <c r="H50" s="19" t="s">
        <v>79</v>
      </c>
      <c r="I50" s="19" t="s">
        <v>79</v>
      </c>
      <c r="J50" s="19" t="s">
        <v>79</v>
      </c>
      <c r="K50" s="19"/>
      <c r="L50" s="19"/>
      <c r="M50" s="19"/>
      <c r="N50" s="19"/>
      <c r="O50" s="19">
        <f t="shared" si="2"/>
        <v>0</v>
      </c>
    </row>
    <row r="51" spans="2:15" x14ac:dyDescent="0.35">
      <c r="B51" s="1" t="s">
        <v>71</v>
      </c>
      <c r="C51" s="19">
        <v>0</v>
      </c>
      <c r="D51" s="19">
        <v>0</v>
      </c>
      <c r="E51" s="19">
        <v>0</v>
      </c>
      <c r="F51" s="19">
        <v>0</v>
      </c>
      <c r="G51" s="19">
        <v>1</v>
      </c>
      <c r="H51" s="19">
        <v>12</v>
      </c>
      <c r="I51" s="19">
        <v>36</v>
      </c>
      <c r="J51" s="19">
        <v>5</v>
      </c>
      <c r="K51" s="19"/>
      <c r="L51" s="19"/>
      <c r="M51" s="19"/>
      <c r="N51" s="3"/>
      <c r="O51" s="19">
        <f t="shared" si="2"/>
        <v>54</v>
      </c>
    </row>
    <row r="52" spans="2:15" x14ac:dyDescent="0.35">
      <c r="B52" s="1" t="s">
        <v>72</v>
      </c>
      <c r="C52" s="19" t="s">
        <v>79</v>
      </c>
      <c r="D52" s="19" t="s">
        <v>79</v>
      </c>
      <c r="E52" s="19" t="s">
        <v>79</v>
      </c>
      <c r="F52" s="19" t="s">
        <v>79</v>
      </c>
      <c r="G52" s="19" t="s">
        <v>79</v>
      </c>
      <c r="H52" s="19" t="s">
        <v>79</v>
      </c>
      <c r="I52" s="19" t="s">
        <v>79</v>
      </c>
      <c r="J52" s="19" t="s">
        <v>79</v>
      </c>
      <c r="K52" s="19"/>
      <c r="L52" s="19"/>
      <c r="M52" s="19"/>
      <c r="N52" s="19"/>
      <c r="O52" s="19">
        <f t="shared" si="2"/>
        <v>0</v>
      </c>
    </row>
    <row r="53" spans="2:15" x14ac:dyDescent="0.35">
      <c r="B53" s="1" t="s">
        <v>73</v>
      </c>
      <c r="C53" s="19" t="s">
        <v>79</v>
      </c>
      <c r="D53" s="19" t="s">
        <v>79</v>
      </c>
      <c r="E53" s="19" t="s">
        <v>79</v>
      </c>
      <c r="F53" s="19" t="s">
        <v>79</v>
      </c>
      <c r="G53" s="19" t="s">
        <v>79</v>
      </c>
      <c r="H53" s="19" t="s">
        <v>79</v>
      </c>
      <c r="I53" s="19" t="s">
        <v>79</v>
      </c>
      <c r="J53" s="19" t="s">
        <v>79</v>
      </c>
      <c r="K53" s="19"/>
      <c r="L53" s="19"/>
      <c r="M53" s="19"/>
      <c r="N53" s="19"/>
      <c r="O53" s="19">
        <f t="shared" si="2"/>
        <v>0</v>
      </c>
    </row>
    <row r="54" spans="2:15" x14ac:dyDescent="0.35">
      <c r="B54" s="1" t="s">
        <v>74</v>
      </c>
      <c r="C54" s="19" t="s">
        <v>79</v>
      </c>
      <c r="D54" s="19" t="s">
        <v>79</v>
      </c>
      <c r="E54" s="19" t="s">
        <v>79</v>
      </c>
      <c r="F54" s="19" t="s">
        <v>79</v>
      </c>
      <c r="G54" s="19" t="s">
        <v>79</v>
      </c>
      <c r="H54" s="19" t="s">
        <v>79</v>
      </c>
      <c r="I54" s="19" t="s">
        <v>79</v>
      </c>
      <c r="J54" s="19" t="s">
        <v>79</v>
      </c>
      <c r="K54" s="19"/>
      <c r="L54" s="19"/>
      <c r="M54" s="19"/>
      <c r="N54" s="19"/>
      <c r="O54" s="19">
        <f t="shared" si="2"/>
        <v>0</v>
      </c>
    </row>
    <row r="55" spans="2:15" x14ac:dyDescent="0.35">
      <c r="B55" s="1" t="s">
        <v>75</v>
      </c>
      <c r="C55" s="19" t="s">
        <v>79</v>
      </c>
      <c r="D55" s="19" t="s">
        <v>79</v>
      </c>
      <c r="E55" s="19" t="s">
        <v>79</v>
      </c>
      <c r="F55" s="19" t="s">
        <v>79</v>
      </c>
      <c r="G55" s="19" t="s">
        <v>79</v>
      </c>
      <c r="H55" s="19" t="s">
        <v>79</v>
      </c>
      <c r="I55" s="19" t="s">
        <v>79</v>
      </c>
      <c r="J55" s="19" t="s">
        <v>79</v>
      </c>
      <c r="K55" s="19"/>
      <c r="L55" s="19"/>
      <c r="M55" s="19"/>
      <c r="N55" s="19"/>
      <c r="O55" s="19">
        <f t="shared" si="2"/>
        <v>0</v>
      </c>
    </row>
    <row r="56" spans="2:15" x14ac:dyDescent="0.35">
      <c r="B56" s="1" t="s">
        <v>76</v>
      </c>
      <c r="C56" s="19" t="s">
        <v>79</v>
      </c>
      <c r="D56" s="19" t="s">
        <v>79</v>
      </c>
      <c r="E56" s="19" t="s">
        <v>79</v>
      </c>
      <c r="F56" s="19" t="s">
        <v>79</v>
      </c>
      <c r="G56" s="19" t="s">
        <v>79</v>
      </c>
      <c r="H56" s="19" t="s">
        <v>79</v>
      </c>
      <c r="I56" s="19" t="s">
        <v>79</v>
      </c>
      <c r="J56" s="19" t="s">
        <v>79</v>
      </c>
      <c r="K56" s="19"/>
      <c r="L56" s="19"/>
      <c r="M56" s="19"/>
      <c r="N56" s="19"/>
      <c r="O56" s="19">
        <f t="shared" si="2"/>
        <v>0</v>
      </c>
    </row>
    <row r="57" spans="2:15" x14ac:dyDescent="0.35">
      <c r="B57" s="1" t="s">
        <v>77</v>
      </c>
      <c r="C57" s="19">
        <v>0</v>
      </c>
      <c r="D57" s="19">
        <v>0</v>
      </c>
      <c r="E57" s="19">
        <v>15</v>
      </c>
      <c r="F57" s="19">
        <v>28</v>
      </c>
      <c r="G57" s="19">
        <v>36</v>
      </c>
      <c r="H57" s="19">
        <v>36</v>
      </c>
      <c r="I57" s="19">
        <v>49</v>
      </c>
      <c r="J57" s="19">
        <v>4</v>
      </c>
      <c r="K57" s="19"/>
      <c r="L57" s="19"/>
      <c r="M57" s="19"/>
      <c r="N57" s="3"/>
      <c r="O57" s="19">
        <f t="shared" si="2"/>
        <v>168</v>
      </c>
    </row>
    <row r="58" spans="2:15" x14ac:dyDescent="0.35">
      <c r="B58" s="1" t="s">
        <v>78</v>
      </c>
      <c r="C58" s="19" t="s">
        <v>79</v>
      </c>
      <c r="D58" s="19" t="s">
        <v>79</v>
      </c>
      <c r="E58" s="19" t="s">
        <v>79</v>
      </c>
      <c r="F58" s="19" t="s">
        <v>79</v>
      </c>
      <c r="G58" s="19" t="s">
        <v>79</v>
      </c>
      <c r="H58" s="19" t="s">
        <v>79</v>
      </c>
      <c r="I58" s="19" t="s">
        <v>79</v>
      </c>
      <c r="J58" s="19" t="s">
        <v>79</v>
      </c>
      <c r="K58" s="19"/>
      <c r="L58" s="19"/>
      <c r="M58" s="19"/>
      <c r="N58" s="19"/>
      <c r="O58" s="19">
        <f t="shared" si="2"/>
        <v>0</v>
      </c>
    </row>
    <row r="59" spans="2:15" x14ac:dyDescent="0.35">
      <c r="B59" s="1" t="s">
        <v>80</v>
      </c>
      <c r="C59" s="19" t="s">
        <v>79</v>
      </c>
      <c r="D59" s="19" t="s">
        <v>79</v>
      </c>
      <c r="E59" s="19" t="s">
        <v>79</v>
      </c>
      <c r="F59" s="19" t="s">
        <v>79</v>
      </c>
      <c r="G59" s="19" t="s">
        <v>79</v>
      </c>
      <c r="H59" s="19" t="s">
        <v>79</v>
      </c>
      <c r="I59" s="19" t="s">
        <v>79</v>
      </c>
      <c r="J59" s="19" t="s">
        <v>79</v>
      </c>
      <c r="K59" s="19"/>
      <c r="L59" s="19"/>
      <c r="M59" s="19"/>
      <c r="N59" s="19"/>
      <c r="O59" s="19">
        <f t="shared" si="2"/>
        <v>0</v>
      </c>
    </row>
    <row r="60" spans="2:15" x14ac:dyDescent="0.35">
      <c r="B60" s="1" t="s">
        <v>82</v>
      </c>
      <c r="C60" s="19" t="s">
        <v>79</v>
      </c>
      <c r="D60" s="19" t="s">
        <v>79</v>
      </c>
      <c r="E60" s="19" t="s">
        <v>79</v>
      </c>
      <c r="F60" s="19" t="s">
        <v>79</v>
      </c>
      <c r="G60" s="19" t="s">
        <v>79</v>
      </c>
      <c r="H60" s="19" t="s">
        <v>79</v>
      </c>
      <c r="I60" s="19" t="s">
        <v>79</v>
      </c>
      <c r="J60" s="19" t="s">
        <v>79</v>
      </c>
      <c r="K60" s="19"/>
      <c r="L60" s="19"/>
      <c r="M60" s="19"/>
      <c r="N60" s="19"/>
      <c r="O60" s="19">
        <f t="shared" si="2"/>
        <v>0</v>
      </c>
    </row>
    <row r="61" spans="2:15" x14ac:dyDescent="0.35">
      <c r="B61" s="1" t="s">
        <v>83</v>
      </c>
      <c r="C61" s="19" t="s">
        <v>79</v>
      </c>
      <c r="D61" s="19" t="s">
        <v>79</v>
      </c>
      <c r="E61" s="19" t="s">
        <v>79</v>
      </c>
      <c r="F61" s="19" t="s">
        <v>79</v>
      </c>
      <c r="G61" s="19" t="s">
        <v>79</v>
      </c>
      <c r="H61" s="19" t="s">
        <v>79</v>
      </c>
      <c r="I61" s="19" t="s">
        <v>79</v>
      </c>
      <c r="J61" s="19" t="s">
        <v>79</v>
      </c>
      <c r="K61" s="19"/>
      <c r="L61" s="19"/>
      <c r="M61" s="19"/>
      <c r="N61" s="19"/>
      <c r="O61" s="19">
        <f t="shared" si="2"/>
        <v>0</v>
      </c>
    </row>
  </sheetData>
  <mergeCells count="3">
    <mergeCell ref="B2:O2"/>
    <mergeCell ref="B23:O23"/>
    <mergeCell ref="B43:O43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K18" sqref="K18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182</v>
      </c>
    </row>
    <row r="7" spans="1:17" ht="16.5" x14ac:dyDescent="0.35">
      <c r="B7" s="93" t="s">
        <v>171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AQMS'!$A$59:$C$76,3,FALSE)),"")</f>
        <v xml:space="preserve">AURN - Preston Park </v>
      </c>
      <c r="D9" s="5" t="str">
        <f ca="1">IFERROR(IF(B9="All","-",VLOOKUP($B9,'List of AQMS'!$B$38:$C$55,2,FALSE)),"")</f>
        <v>Brighton_and_Hove</v>
      </c>
      <c r="E9" s="20" cm="1">
        <f t="array" aca="1" ref="E9" ca="1">IF($B9="All", IF(ISERROR(AVERAGE(E8:E$9)),"NA",AVERAGE(E8:E$9)),IF(ISERROR(INDEX('O3'!C$4:C$20,MATCH('Monthly Review O3'!$B9,'O3'!$B$4:$B$20,0),0)),"",INDEX('O3'!C$4:C$20,MATCH('Monthly Review O3'!$B9,'O3'!$B$4:$B$20),0)))</f>
        <v>47.308926791216201</v>
      </c>
      <c r="F9" s="20" cm="1">
        <f t="array" aca="1" ref="F9" ca="1">IF($B9="All", IF(ISERROR(AVERAGE(F8:F$9)),"NA",AVERAGE(F8:F$9)),IF(ISERROR(INDEX('O3'!D$4:D$20,MATCH('Monthly Review O3'!$B9,'O3'!$B$4:$B$20,0),0)),"",INDEX('O3'!D$4:D$20,MATCH('Monthly Review O3'!$B9,'O3'!$B$4:$B$20),0)))</f>
        <v>54.7630866170677</v>
      </c>
      <c r="G9" s="20" cm="1">
        <f t="array" aca="1" ref="G9" ca="1">IF($B9="All", IF(ISERROR(AVERAGE(G8:G$9)),"NA",AVERAGE(G8:G$9)),IF(ISERROR(INDEX('O3'!E$4:E$20,MATCH('Monthly Review O3'!$B9,'O3'!$B$4:$B$20,0),0)),"",INDEX('O3'!E$4:E$20,MATCH('Monthly Review O3'!$B9,'O3'!$B$4:$B$20),0)))</f>
        <v>51.904426249656296</v>
      </c>
      <c r="H9" s="20" cm="1">
        <f t="array" aca="1" ref="H9" ca="1">IF($B9="All", IF(ISERROR(AVERAGE(H8:H$9)),"NA",AVERAGE(H8:H$9)),IF(ISERROR(INDEX('O3'!F$4:F$20,MATCH('Monthly Review O3'!$B9,'O3'!$B$4:$B$20,0),0)),"",INDEX('O3'!F$4:F$20,MATCH('Monthly Review O3'!$B9,'O3'!$B$4:$B$20),0)))</f>
        <v>65.230782574616498</v>
      </c>
      <c r="I9" s="20" cm="1">
        <f t="array" aca="1" ref="I9" ca="1">IF($B9="All", IF(ISERROR(AVERAGE(I8:I$9)),"NA",AVERAGE(I8:I$9)),IF(ISERROR(INDEX('O3'!G$4:G$20,MATCH('Monthly Review O3'!$B9,'O3'!$B$4:$B$20,0),0)),"",INDEX('O3'!G$4:G$20,MATCH('Monthly Review O3'!$B9,'O3'!$B$4:$B$20),0)))</f>
        <v>59.001266440780597</v>
      </c>
      <c r="J9" s="20" cm="1">
        <f t="array" aca="1" ref="J9" ca="1">IF($B9="All", IF(ISERROR(AVERAGE(J8:J$9)),"NA",AVERAGE(J8:J$9)),IF(ISERROR(INDEX('O3'!H$4:H$20,MATCH('Monthly Review O3'!$B9,'O3'!$B$4:$B$20,0),0)),"",INDEX('O3'!H$4:H$20,MATCH('Monthly Review O3'!$B9,'O3'!$B$4:$B$20),0)))</f>
        <v>59.911671356481499</v>
      </c>
      <c r="K9" s="20" cm="1">
        <f t="array" aca="1" ref="K9" ca="1">IF($B9="All", IF(ISERROR(AVERAGE(K8:K$9)),"NA",AVERAGE(K8:K$9)),IF(ISERROR(INDEX('O3'!I$4:I$20,MATCH('Monthly Review O3'!$B9,'O3'!$B$4:$B$20,0),0)),"",INDEX('O3'!I$4:I$20,MATCH('Monthly Review O3'!$B9,'O3'!$B$4:$B$20),0)))</f>
        <v>50.794804023391798</v>
      </c>
      <c r="L9" s="20" cm="1">
        <f t="array" aca="1" ref="L9" ca="1">IF($B9="All", IF(ISERROR(AVERAGE(L8:L$9)),"NA",AVERAGE(L8:L$9)),IF(ISERROR(INDEX('O3'!J$4:J$20,MATCH('Monthly Review O3'!$B9,'O3'!$B$4:$B$20,0),0)),"",INDEX('O3'!J$4:J$20,MATCH('Monthly Review O3'!$B9,'O3'!$B$4:$B$20),0)))</f>
        <v>52.410444799758501</v>
      </c>
      <c r="M9" s="20"/>
      <c r="N9" s="20"/>
      <c r="O9" s="20"/>
      <c r="P9" s="20"/>
      <c r="Q9" s="35" cm="1">
        <f t="array" aca="1" ref="Q9" ca="1">IF($B9="All", IF(ISERROR(AVERAGE(Q8:Q$9)),"NA",AVERAGE(Q8:Q$9)),IF(ISERROR(INDEX('O3'!O$4:O$20,MATCH('Monthly Review O3'!$B9,'O3'!$B$4:$B$20,0),0)),"",INDEX('O3'!O$4:O$20,MATCH('Monthly Review O3'!$B9,'O3'!$B$4:$B$20),0)))</f>
        <v>55.165676106621149</v>
      </c>
    </row>
    <row r="10" spans="1:17" x14ac:dyDescent="0.35">
      <c r="B10" s="5" t="str">
        <f ca="1"/>
        <v>EB1</v>
      </c>
      <c r="C10" s="5" t="str">
        <f ca="1">IFERROR(IF(B10="All","-",VLOOKUP($B10,'List of AQMS'!$A$59:$C$76,3,FALSE)),"")</f>
        <v xml:space="preserve">Eastbourne BC - Devonshire Park </v>
      </c>
      <c r="D10" s="5" t="str">
        <f ca="1">IFERROR(IF(B10="All","-",VLOOKUP($B10,'List of AQMS'!$B$38:$C$55,2,FALSE)),"")</f>
        <v>Eastbourne</v>
      </c>
      <c r="E10" s="20" cm="1">
        <f t="array" aca="1" ref="E10" ca="1">IF($B10="All", IF(ISERROR(AVERAGE(E9:E$9)),"NA",AVERAGE(E9:E$9)),IF(ISERROR(INDEX('O3'!C$4:C$20,MATCH('Monthly Review O3'!$B10,'O3'!$B$4:$B$20,0),0)),"",INDEX('O3'!C$4:C$20,MATCH('Monthly Review O3'!$B10,'O3'!$B$4:$B$20),0)))</f>
        <v>56.6585349462366</v>
      </c>
      <c r="F10" s="20" cm="1">
        <f t="array" aca="1" ref="F10" ca="1">IF($B10="All", IF(ISERROR(AVERAGE(F9:F$9)),"NA",AVERAGE(F9:F$9)),IF(ISERROR(INDEX('O3'!D$4:D$20,MATCH('Monthly Review O3'!$B10,'O3'!$B$4:$B$20,0),0)),"",INDEX('O3'!D$4:D$20,MATCH('Monthly Review O3'!$B10,'O3'!$B$4:$B$20),0)))</f>
        <v>63.251388888888897</v>
      </c>
      <c r="G10" s="20" cm="1">
        <f t="array" aca="1" ref="G10" ca="1">IF($B10="All", IF(ISERROR(AVERAGE(G9:G$9)),"NA",AVERAGE(G9:G$9)),IF(ISERROR(INDEX('O3'!E$4:E$20,MATCH('Monthly Review O3'!$B10,'O3'!$B$4:$B$20,0),0)),"",INDEX('O3'!E$4:E$20,MATCH('Monthly Review O3'!$B10,'O3'!$B$4:$B$20),0)))</f>
        <v>64.126469268730403</v>
      </c>
      <c r="H10" s="20" cm="1">
        <f t="array" aca="1" ref="H10" ca="1">IF($B10="All", IF(ISERROR(AVERAGE(H9:H$9)),"NA",AVERAGE(H9:H$9)),IF(ISERROR(INDEX('O3'!F$4:F$20,MATCH('Monthly Review O3'!$B10,'O3'!$B$4:$B$20,0),0)),"",INDEX('O3'!F$4:F$20,MATCH('Monthly Review O3'!$B10,'O3'!$B$4:$B$20),0)))</f>
        <v>73.365206305053306</v>
      </c>
      <c r="I10" s="20" cm="1">
        <f t="array" aca="1" ref="I10" ca="1">IF($B10="All", IF(ISERROR(AVERAGE(I9:I$9)),"NA",AVERAGE(I9:I$9)),IF(ISERROR(INDEX('O3'!G$4:G$20,MATCH('Monthly Review O3'!$B10,'O3'!$B$4:$B$20,0),0)),"",INDEX('O3'!G$4:G$20,MATCH('Monthly Review O3'!$B10,'O3'!$B$4:$B$20),0)))</f>
        <v>66.005622759856607</v>
      </c>
      <c r="J10" s="20" cm="1">
        <f t="array" aca="1" ref="J10" ca="1">IF($B10="All", IF(ISERROR(AVERAGE(J9:J$9)),"NA",AVERAGE(J9:J$9)),IF(ISERROR(INDEX('O3'!H$4:H$20,MATCH('Monthly Review O3'!$B10,'O3'!$B$4:$B$20,0),0)),"",INDEX('O3'!H$4:H$20,MATCH('Monthly Review O3'!$B10,'O3'!$B$4:$B$20),0)))</f>
        <v>67.571061243571805</v>
      </c>
      <c r="K10" s="20" cm="1">
        <f t="array" aca="1" ref="K10" ca="1">IF($B10="All", IF(ISERROR(AVERAGE(K9:K$9)),"NA",AVERAGE(K9:K$9)),IF(ISERROR(INDEX('O3'!I$4:I$20,MATCH('Monthly Review O3'!$B10,'O3'!$B$4:$B$20,0),0)),"",INDEX('O3'!I$4:I$20,MATCH('Monthly Review O3'!$B10,'O3'!$B$4:$B$20),0)))</f>
        <v>58.818570788530501</v>
      </c>
      <c r="L10" s="20" cm="1">
        <f t="array" aca="1" ref="L10" ca="1">IF($B10="All", IF(ISERROR(AVERAGE(L9:L$9)),"NA",AVERAGE(L9:L$9)),IF(ISERROR(INDEX('O3'!J$4:J$20,MATCH('Monthly Review O3'!$B10,'O3'!$B$4:$B$20,0),0)),"",INDEX('O3'!J$4:J$20,MATCH('Monthly Review O3'!$B10,'O3'!$B$4:$B$20),0)))</f>
        <v>63.279537286612801</v>
      </c>
      <c r="M10" s="20"/>
      <c r="N10" s="20"/>
      <c r="O10" s="20"/>
      <c r="P10" s="20"/>
      <c r="Q10" s="35" cm="1">
        <f t="array" aca="1" ref="Q10" ca="1">IF($B10="All", IF(ISERROR(AVERAGE(Q9:Q$9)),"NA",AVERAGE(Q9:Q$9)),IF(ISERROR(INDEX('O3'!O$4:O$20,MATCH('Monthly Review O3'!$B10,'O3'!$B$4:$B$20,0),0)),"",INDEX('O3'!O$4:O$20,MATCH('Monthly Review O3'!$B10,'O3'!$B$4:$B$20),0)))</f>
        <v>64.134548935935115</v>
      </c>
    </row>
    <row r="11" spans="1:17" x14ac:dyDescent="0.35">
      <c r="B11" s="5" t="str">
        <f ca="1"/>
        <v>LL1</v>
      </c>
      <c r="C11" s="5" t="str">
        <f ca="1">IFERROR(IF(B11="All","-",VLOOKUP($B11,'List of AQMS'!$A$59:$C$76,3,FALSE)),"")</f>
        <v xml:space="preserve">AURN - Lullington Heath </v>
      </c>
      <c r="D11" s="5" t="str">
        <f ca="1">IFERROR(IF(B11="All","-",VLOOKUP($B11,'List of AQMS'!$B$38:$C$55,2,FALSE)),"")</f>
        <v>Wealden</v>
      </c>
      <c r="E11" s="20" cm="1">
        <f t="array" aca="1" ref="E11" ca="1">IF($B11="All", IF(ISERROR(AVERAGE(E$9:E10)),"NA",AVERAGE(E$9:E10)),IF(ISERROR(INDEX('O3'!C$4:C$20,MATCH('Monthly Review O3'!$B11,'O3'!$B$4:$B$20,0),0)),"",INDEX('O3'!C$4:C$20,MATCH('Monthly Review O3'!$B11,'O3'!$B$4:$B$20),0)))</f>
        <v>68.391890681003602</v>
      </c>
      <c r="F11" s="20" cm="1">
        <f t="array" aca="1" ref="F11" ca="1">IF($B11="All", IF(ISERROR(AVERAGE(F$9:F10)),"NA",AVERAGE(F$9:F10)),IF(ISERROR(INDEX('O3'!D$4:D$20,MATCH('Monthly Review O3'!$B11,'O3'!$B$4:$B$20,0),0)),"",INDEX('O3'!D$4:D$20,MATCH('Monthly Review O3'!$B11,'O3'!$B$4:$B$20),0)))</f>
        <v>73.530255255255298</v>
      </c>
      <c r="G11" s="20" cm="1">
        <f t="array" aca="1" ref="G11" ca="1">IF($B11="All", IF(ISERROR(AVERAGE(G$9:G10)),"NA",AVERAGE(G$9:G10)),IF(ISERROR(INDEX('O3'!E$4:E$20,MATCH('Monthly Review O3'!$B11,'O3'!$B$4:$B$20,0),0)),"",INDEX('O3'!E$4:E$20,MATCH('Monthly Review O3'!$B11,'O3'!$B$4:$B$20),0)))</f>
        <v>71.695625841184395</v>
      </c>
      <c r="H11" s="20" cm="1">
        <f t="array" aca="1" ref="H11" ca="1">IF($B11="All", IF(ISERROR(AVERAGE(H$9:H10)),"NA",AVERAGE(H$9:H10)),IF(ISERROR(INDEX('O3'!F$4:F$20,MATCH('Monthly Review O3'!$B11,'O3'!$B$4:$B$20,0),0)),"",INDEX('O3'!F$4:F$20,MATCH('Monthly Review O3'!$B11,'O3'!$B$4:$B$20),0)))</f>
        <v>80.372678737233102</v>
      </c>
      <c r="I11" s="20" cm="1">
        <f t="array" aca="1" ref="I11" ca="1">IF($B11="All", IF(ISERROR(AVERAGE(I$9:I10)),"NA",AVERAGE(I$9:I10)),IF(ISERROR(INDEX('O3'!G$4:G$20,MATCH('Monthly Review O3'!$B11,'O3'!$B$4:$B$20,0),0)),"",INDEX('O3'!G$4:G$20,MATCH('Monthly Review O3'!$B11,'O3'!$B$4:$B$20),0)))</f>
        <v>70.118257168458797</v>
      </c>
      <c r="J11" s="20" cm="1">
        <f t="array" aca="1" ref="J11" ca="1">IF($B11="All", IF(ISERROR(AVERAGE(J$9:J10)),"NA",AVERAGE(J$9:J10)),IF(ISERROR(INDEX('O3'!H$4:H$20,MATCH('Monthly Review O3'!$B11,'O3'!$B$4:$B$20,0),0)),"",INDEX('O3'!H$4:H$20,MATCH('Monthly Review O3'!$B11,'O3'!$B$4:$B$20),0)))</f>
        <v>71.392800925925897</v>
      </c>
      <c r="K11" s="20" cm="1">
        <f t="array" aca="1" ref="K11" ca="1">IF($B11="All", IF(ISERROR(AVERAGE(K$9:K10)),"NA",AVERAGE(K$9:K10)),IF(ISERROR(INDEX('O3'!I$4:I$20,MATCH('Monthly Review O3'!$B11,'O3'!$B$4:$B$20,0),0)),"",INDEX('O3'!I$4:I$20,MATCH('Monthly Review O3'!$B11,'O3'!$B$4:$B$20),0)))</f>
        <v>61.741139524450404</v>
      </c>
      <c r="L11" s="20" cm="1">
        <f t="array" aca="1" ref="L11" ca="1">IF($B11="All", IF(ISERROR(AVERAGE(L$9:L10)),"NA",AVERAGE(L$9:L10)),IF(ISERROR(INDEX('O3'!J$4:J$20,MATCH('Monthly Review O3'!$B11,'O3'!$B$4:$B$20,0),0)),"",INDEX('O3'!J$4:J$20,MATCH('Monthly Review O3'!$B11,'O3'!$B$4:$B$20),0)))</f>
        <v>67.787728026533998</v>
      </c>
      <c r="M11" s="20"/>
      <c r="N11" s="20"/>
      <c r="O11" s="20"/>
      <c r="P11" s="20"/>
      <c r="Q11" s="35" cm="1">
        <f t="array" aca="1" ref="Q11" ca="1">IF($B11="All", IF(ISERROR(AVERAGE(Q$9:Q10)),"NA",AVERAGE(Q$9:Q10)),IF(ISERROR(INDEX('O3'!O$4:O$20,MATCH('Monthly Review O3'!$B11,'O3'!$B$4:$B$20,0),0)),"",INDEX('O3'!O$4:O$20,MATCH('Monthly Review O3'!$B11,'O3'!$B$4:$B$20),0)))</f>
        <v>70.628797020005678</v>
      </c>
    </row>
    <row r="12" spans="1:17" x14ac:dyDescent="0.35">
      <c r="B12" s="5" t="str">
        <f ca="1"/>
        <v>LS7</v>
      </c>
      <c r="C12" s="5" t="str">
        <f ca="1">IFERROR(IF(B12="All","-",VLOOKUP($B12,'List of AQMS'!$A$59:$C$76,3,FALSE)),"")</f>
        <v>Lewes DC - Newhaven</v>
      </c>
      <c r="D12" s="5" t="str">
        <f ca="1">IFERROR(IF(B12="All","-",VLOOKUP($B12,'List of AQMS'!$B$38:$C$55,2,FALSE)),"")</f>
        <v>Lewes</v>
      </c>
      <c r="E12" s="20" t="str" cm="1">
        <f t="array" aca="1" ref="E12" ca="1">IF($B12="All", IF(ISERROR(AVERAGE(E$9:E11)),"NA",AVERAGE(E$9:E11)),IF(ISERROR(INDEX('O3'!C$4:C$20,MATCH('Monthly Review O3'!$B12,'O3'!$B$4:$B$20,0),0)),"",INDEX('O3'!C$4:C$20,MATCH('Monthly Review O3'!$B12,'O3'!$B$4:$B$20),0)))</f>
        <v>N/A</v>
      </c>
      <c r="F12" s="20" t="str" cm="1">
        <f t="array" aca="1" ref="F12" ca="1">IF($B12="All", IF(ISERROR(AVERAGE(F$9:F11)),"NA",AVERAGE(F$9:F11)),IF(ISERROR(INDEX('O3'!D$4:D$20,MATCH('Monthly Review O3'!$B12,'O3'!$B$4:$B$20,0),0)),"",INDEX('O3'!D$4:D$20,MATCH('Monthly Review O3'!$B12,'O3'!$B$4:$B$20),0)))</f>
        <v>N/A</v>
      </c>
      <c r="G12" s="20" t="str" cm="1">
        <f t="array" aca="1" ref="G12" ca="1">IF($B12="All", IF(ISERROR(AVERAGE(G$9:G11)),"NA",AVERAGE(G$9:G11)),IF(ISERROR(INDEX('O3'!E$4:E$20,MATCH('Monthly Review O3'!$B12,'O3'!$B$4:$B$20,0),0)),"",INDEX('O3'!E$4:E$20,MATCH('Monthly Review O3'!$B12,'O3'!$B$4:$B$20),0)))</f>
        <v>N/A</v>
      </c>
      <c r="H12" s="20" t="str" cm="1">
        <f t="array" aca="1" ref="H12" ca="1">IF($B12="All", IF(ISERROR(AVERAGE(H$9:H11)),"NA",AVERAGE(H$9:H11)),IF(ISERROR(INDEX('O3'!F$4:F$20,MATCH('Monthly Review O3'!$B12,'O3'!$B$4:$B$20,0),0)),"",INDEX('O3'!F$4:F$20,MATCH('Monthly Review O3'!$B12,'O3'!$B$4:$B$20),0)))</f>
        <v>N/A</v>
      </c>
      <c r="I12" s="20" t="str" cm="1">
        <f t="array" aca="1" ref="I12" ca="1">IF($B12="All", IF(ISERROR(AVERAGE(I$9:I11)),"NA",AVERAGE(I$9:I11)),IF(ISERROR(INDEX('O3'!G$4:G$20,MATCH('Monthly Review O3'!$B12,'O3'!$B$4:$B$20,0),0)),"",INDEX('O3'!G$4:G$20,MATCH('Monthly Review O3'!$B12,'O3'!$B$4:$B$20),0)))</f>
        <v>N/A</v>
      </c>
      <c r="J12" s="20" t="str" cm="1">
        <f t="array" aca="1" ref="J12" ca="1">IF($B12="All", IF(ISERROR(AVERAGE(J$9:J11)),"NA",AVERAGE(J$9:J11)),IF(ISERROR(INDEX('O3'!H$4:H$20,MATCH('Monthly Review O3'!$B12,'O3'!$B$4:$B$20,0),0)),"",INDEX('O3'!H$4:H$20,MATCH('Monthly Review O3'!$B12,'O3'!$B$4:$B$20),0)))</f>
        <v>N/A</v>
      </c>
      <c r="K12" s="20" t="str" cm="1">
        <f t="array" aca="1" ref="K12" ca="1">IF($B12="All", IF(ISERROR(AVERAGE(K$9:K11)),"NA",AVERAGE(K$9:K11)),IF(ISERROR(INDEX('O3'!I$4:I$20,MATCH('Monthly Review O3'!$B12,'O3'!$B$4:$B$20,0),0)),"",INDEX('O3'!I$4:I$20,MATCH('Monthly Review O3'!$B12,'O3'!$B$4:$B$20),0)))</f>
        <v>N/A</v>
      </c>
      <c r="L12" s="20" t="str" cm="1">
        <f t="array" aca="1" ref="L12" ca="1">IF($B12="All", IF(ISERROR(AVERAGE(L$9:L11)),"NA",AVERAGE(L$9:L11)),IF(ISERROR(INDEX('O3'!J$4:J$20,MATCH('Monthly Review O3'!$B12,'O3'!$B$4:$B$20,0),0)),"",INDEX('O3'!J$4:J$20,MATCH('Monthly Review O3'!$B12,'O3'!$B$4:$B$20),0)))</f>
        <v>N/A</v>
      </c>
      <c r="M12" s="20"/>
      <c r="N12" s="20"/>
      <c r="O12" s="20"/>
      <c r="P12" s="20"/>
      <c r="Q12" s="35" t="str" cm="1">
        <f t="array" aca="1" ref="Q12" ca="1">IF($B12="All", IF(ISERROR(AVERAGE(Q$9:Q11)),"NA",AVERAGE(Q$9:Q11)),IF(ISERROR(INDEX('O3'!O$4:O$20,MATCH('Monthly Review O3'!$B12,'O3'!$B$4:$B$20,0),0)),"",INDEX('O3'!O$4:O$20,MATCH('Monthly Review O3'!$B12,'O3'!$B$4:$B$20),0)))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AQMS'!$A$59:$C$76,3,FALSE)),"")</f>
        <v>-</v>
      </c>
      <c r="D13" s="5" t="str">
        <f ca="1">IFERROR(IF(B13="All","-",VLOOKUP($B13,'List of AQMS'!$B$38:$C$55,2,FALSE)),"")</f>
        <v>-</v>
      </c>
      <c r="E13" s="20" cm="1">
        <f t="array" aca="1" ref="E13" ca="1">IF($B13="All", IF(ISERROR(AVERAGE(E$9:E11)),"NA",AVERAGE(E$9:E11)),IF(ISERROR(INDEX('O3'!C$4:C$20,MATCH('Monthly Review O3'!$B13,'O3'!$B$4:$B$20,0),0)),"",INDEX('O3'!C$4:C$20,MATCH('Monthly Review O3'!$B13,'O3'!$B$4:$B$20),0)))</f>
        <v>57.453117472818803</v>
      </c>
      <c r="F13" s="20" cm="1">
        <f t="array" aca="1" ref="F13" ca="1">IF($B13="All", IF(ISERROR(AVERAGE(F$9:F11)),"NA",AVERAGE(F$9:F11)),IF(ISERROR(INDEX('O3'!D$4:D$20,MATCH('Monthly Review O3'!$B13,'O3'!$B$4:$B$20,0),0)),"",INDEX('O3'!D$4:D$20,MATCH('Monthly Review O3'!$B13,'O3'!$B$4:$B$20),0)))</f>
        <v>63.848243587070634</v>
      </c>
      <c r="G13" s="20" cm="1">
        <f t="array" aca="1" ref="G13" ca="1">IF($B13="All", IF(ISERROR(AVERAGE(G$9:G12)),"NA",AVERAGE(G$9:G12)),IF(ISERROR(INDEX('O3'!E$4:E$20,MATCH('Monthly Review O3'!$B13,'O3'!$B$4:$B$20,0),0)),"",INDEX('O3'!E$4:E$20,MATCH('Monthly Review O3'!$B13,'O3'!$B$4:$B$20),0)))</f>
        <v>62.575507119857036</v>
      </c>
      <c r="H13" s="20" cm="1">
        <f t="array" aca="1" ref="H13" ca="1">IF($B13="All", IF(ISERROR(AVERAGE(H$9:H12)),"NA",AVERAGE(H$9:H12)),IF(ISERROR(INDEX('O3'!F$4:F$20,MATCH('Monthly Review O3'!$B13,'O3'!$B$4:$B$20,0),0)),"",INDEX('O3'!F$4:F$20,MATCH('Monthly Review O3'!$B13,'O3'!$B$4:$B$20),0)))</f>
        <v>72.989555872300969</v>
      </c>
      <c r="I13" s="20" cm="1">
        <f t="array" aca="1" ref="I13" ca="1">IF($B13="All", IF(ISERROR(AVERAGE(I$9:I12)),"NA",AVERAGE(I$9:I12)),IF(ISERROR(INDEX('O3'!G$4:G$20,MATCH('Monthly Review O3'!$B13,'O3'!$B$4:$B$20,0),0)),"",INDEX('O3'!G$4:G$20,MATCH('Monthly Review O3'!$B13,'O3'!$B$4:$B$20),0)))</f>
        <v>65.041715456365338</v>
      </c>
      <c r="J13" s="20" cm="1">
        <f t="array" aca="1" ref="J13" ca="1">IF($B13="All", IF(ISERROR(AVERAGE(J$9:J12)),"NA",AVERAGE(J$9:J12)),IF(ISERROR(INDEX('O3'!H$4:H$20,MATCH('Monthly Review O3'!$B13,'O3'!$B$4:$B$20,0),0)),"",INDEX('O3'!H$4:H$20,MATCH('Monthly Review O3'!$B13,'O3'!$B$4:$B$20),0)))</f>
        <v>66.291844508659736</v>
      </c>
      <c r="K13" s="20" cm="1">
        <f t="array" aca="1" ref="K13" ca="1">IF($B13="All", IF(ISERROR(AVERAGE(K$9:K12)),"NA",AVERAGE(K$9:K12)),IF(ISERROR(INDEX('O3'!I$4:I$20,MATCH('Monthly Review O3'!$B13,'O3'!$B$4:$B$20,0),0)),"",INDEX('O3'!I$4:I$20,MATCH('Monthly Review O3'!$B13,'O3'!$B$4:$B$20),0)))</f>
        <v>57.118171445457563</v>
      </c>
      <c r="L13" s="20" cm="1">
        <f t="array" aca="1" ref="L13" ca="1">IF($B13="All", IF(ISERROR(AVERAGE(L$9:L12)),"NA",AVERAGE(L$9:L12)),IF(ISERROR(INDEX('O3'!J$4:J$20,MATCH('Monthly Review O3'!$B13,'O3'!$B$4:$B$20,0),0)),"",INDEX('O3'!J$4:J$20,MATCH('Monthly Review O3'!$B13,'O3'!$B$4:$B$20),0)))</f>
        <v>61.159236704301769</v>
      </c>
      <c r="M13" s="20"/>
      <c r="N13" s="20"/>
      <c r="O13" s="20"/>
      <c r="P13" s="20"/>
      <c r="Q13" s="35" cm="1">
        <f t="array" aca="1" ref="Q13" ca="1">IF($B13="All", IF(ISERROR(AVERAGE(E13:P13)),"NA",AVERAGE(E13:P13)),IF(ISERROR(INDEX('O3'!O$4:O$20,MATCH('Monthly Review O3'!$B13,'O3'!$B$4:$B$20,0),0)),"",INDEX('O3'!O$4:O$20,MATCH('Monthly Review O3'!$B13,'O3'!$B$4:$B$20),0)))</f>
        <v>63.309674020853983</v>
      </c>
    </row>
    <row r="15" spans="1:17" x14ac:dyDescent="0.35">
      <c r="B15" s="7"/>
      <c r="C15" s="101" t="s">
        <v>60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</row>
    <row r="16" spans="1:17" x14ac:dyDescent="0.35">
      <c r="B16" s="8" t="s">
        <v>44</v>
      </c>
      <c r="C16" s="8" t="s">
        <v>45</v>
      </c>
      <c r="D16" s="8" t="s">
        <v>46</v>
      </c>
      <c r="E16" s="8" t="s">
        <v>47</v>
      </c>
      <c r="F16" s="8" t="s">
        <v>48</v>
      </c>
      <c r="G16" s="8" t="s">
        <v>49</v>
      </c>
      <c r="H16" s="8" t="s">
        <v>50</v>
      </c>
      <c r="I16" s="8" t="s">
        <v>51</v>
      </c>
      <c r="J16" s="8" t="s">
        <v>52</v>
      </c>
      <c r="K16" s="8" t="s">
        <v>53</v>
      </c>
      <c r="L16" s="8" t="s">
        <v>54</v>
      </c>
      <c r="M16" s="8" t="s">
        <v>55</v>
      </c>
      <c r="N16" s="8" t="s">
        <v>56</v>
      </c>
      <c r="O16" s="8" t="s">
        <v>57</v>
      </c>
      <c r="P16" s="8" t="s">
        <v>58</v>
      </c>
      <c r="Q16" s="8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AQMS'!$A$59:$C$76,3,FALSE)),"")</f>
        <v xml:space="preserve">AURN - Preston Park </v>
      </c>
      <c r="D17" s="5" t="str">
        <f ca="1">IFERROR(IF(B17="All","-",VLOOKUP($B17,'List of AQMS'!$B$38:$C$55,2,FALSE)),"")</f>
        <v>Brighton_and_Hove</v>
      </c>
      <c r="E17" s="21" cm="1">
        <f t="array" aca="1" ref="E17" ca="1">IF($B17="All", IF(ISERROR(AVERAGE(E16:E$17)),"NA",AVERAGE(E16:E$17)),IF(ISERROR(INDEX('O3'!C$4:C$20,MATCH('Monthly Review O3'!$B17,'O3'!$B$4:$B$20,0),0)),"",INDEX('O3'!C$25:C$41,MATCH('Monthly Review O3'!$B17,'O3'!$B$25:$B$41),0)))</f>
        <v>0.99462365591397894</v>
      </c>
      <c r="F17" s="21" cm="1">
        <f t="array" aca="1" ref="F17" ca="1">IF($B17="All", IF(ISERROR(AVERAGE(F16:F$17)),"NA",AVERAGE(F16:F$17)),IF(ISERROR(INDEX('O3'!D$4:D$20,MATCH('Monthly Review O3'!$B17,'O3'!$B$4:$B$20,0),0)),"",INDEX('O3'!D$25:D$41,MATCH('Monthly Review O3'!$B17,'O3'!$B$25:$B$41),0)))</f>
        <v>0.95545977011494299</v>
      </c>
      <c r="G17" s="21" cm="1">
        <f t="array" aca="1" ref="G17" ca="1">IF($B17="All", IF(ISERROR(AVERAGE(G16:G$17)),"NA",AVERAGE(G16:G$17)),IF(ISERROR(INDEX('O3'!E$4:E$20,MATCH('Monthly Review O3'!$B17,'O3'!$B$4:$B$20,0),0)),"",INDEX('O3'!E$25:E$41,MATCH('Monthly Review O3'!$B17,'O3'!$B$25:$B$41),0)))</f>
        <v>0.998654104979812</v>
      </c>
      <c r="H17" s="21" cm="1">
        <f t="array" aca="1" ref="H17" ca="1">IF($B17="All", IF(ISERROR(AVERAGE(H16:H$17)),"NA",AVERAGE(H16:H$17)),IF(ISERROR(INDEX('O3'!F$4:F$20,MATCH('Monthly Review O3'!$B17,'O3'!$B$4:$B$20,0),0)),"",INDEX('O3'!F$25:F$41,MATCH('Monthly Review O3'!$B17,'O3'!$B$25:$B$41),0)))</f>
        <v>0.99583333333333302</v>
      </c>
      <c r="I17" s="21" cm="1">
        <f t="array" aca="1" ref="I17" ca="1">IF($B17="All", IF(ISERROR(AVERAGE(I16:I$17)),"NA",AVERAGE(I16:I$17)),IF(ISERROR(INDEX('O3'!G$4:G$20,MATCH('Monthly Review O3'!$B17,'O3'!$B$4:$B$20,0),0)),"",INDEX('O3'!G$25:G$41,MATCH('Monthly Review O3'!$B17,'O3'!$B$25:$B$41),0)))</f>
        <v>0.99865591397849496</v>
      </c>
      <c r="J17" s="21" cm="1">
        <f t="array" aca="1" ref="J17" ca="1">IF($B17="All", IF(ISERROR(AVERAGE(J16:J$17)),"NA",AVERAGE(J16:J$17)),IF(ISERROR(INDEX('O3'!H$4:H$20,MATCH('Monthly Review O3'!$B17,'O3'!$B$4:$B$20,0),0)),"",INDEX('O3'!H$25:H$41,MATCH('Monthly Review O3'!$B17,'O3'!$B$25:$B$41),0)))</f>
        <v>1</v>
      </c>
      <c r="K17" s="21" cm="1">
        <f t="array" aca="1" ref="K17" ca="1">IF($B17="All", IF(ISERROR(AVERAGE(K16:K$17)),"NA",AVERAGE(K16:K$17)),IF(ISERROR(INDEX('O3'!I$4:I$20,MATCH('Monthly Review O3'!$B17,'O3'!$B$4:$B$20,0),0)),"",INDEX('O3'!I$25:I$41,MATCH('Monthly Review O3'!$B17,'O3'!$B$25:$B$41),0)))</f>
        <v>0.91935483870967705</v>
      </c>
      <c r="L17" s="21" cm="1">
        <f t="array" aca="1" ref="L17" ca="1">IF($B17="All", IF(ISERROR(AVERAGE(L16:L$17)),"NA",AVERAGE(L16:L$17)),IF(ISERROR(INDEX('O3'!J$4:J$20,MATCH('Monthly Review O3'!$B17,'O3'!$B$4:$B$20,0),0)),"",INDEX('O3'!J$25:J$41,MATCH('Monthly Review O3'!$B17,'O3'!$B$25:$B$41),0)))</f>
        <v>0.92741935483871007</v>
      </c>
      <c r="M17" s="21"/>
      <c r="N17" s="21"/>
      <c r="O17" s="21"/>
      <c r="P17" s="21"/>
      <c r="Q17" s="30" cm="1">
        <f t="array" aca="1" ref="Q17" ca="1">IF($B17="All", IF(ISERROR(AVERAGE(Q16:Q$17)),"NA",AVERAGE(Q16:Q$17)),IF(ISERROR(INDEX('O3'!O$4:O$20,MATCH('Monthly Review O3'!$B17,'O3'!$B$4:$B$20,0),0)),"",INDEX('O3'!O$25:O$41,MATCH('Monthly Review O3'!$B17,'O3'!$B$25:$B$41),0)))</f>
        <v>0.97375012148361861</v>
      </c>
    </row>
    <row r="18" spans="2:18" x14ac:dyDescent="0.35">
      <c r="B18" s="5" t="str">
        <f ca="1"/>
        <v>EB1</v>
      </c>
      <c r="C18" s="5" t="str">
        <f ca="1">IFERROR(IF(B18="All","-",VLOOKUP($B18,'List of AQMS'!$A$59:$C$76,3,FALSE)),"")</f>
        <v xml:space="preserve">Eastbourne BC - Devonshire Park </v>
      </c>
      <c r="D18" s="5" t="str">
        <f ca="1">IFERROR(IF(B18="All","-",VLOOKUP($B18,'List of AQMS'!$B$38:$C$55,2,FALSE)),"")</f>
        <v>Eastbourne</v>
      </c>
      <c r="E18" s="21" cm="1">
        <f t="array" aca="1" ref="E18" ca="1">IF($B18="All", IF(ISERROR(AVERAGE(E17:E$17)),"NA",AVERAGE(E17:E$17)),IF(ISERROR(INDEX('O3'!C$4:C$20,MATCH('Monthly Review O3'!$B18,'O3'!$B$4:$B$20,0),0)),"",INDEX('O3'!C$25:C$41,MATCH('Monthly Review O3'!$B18,'O3'!$B$25:$B$41),0)))</f>
        <v>1</v>
      </c>
      <c r="F18" s="21" cm="1">
        <f t="array" aca="1" ref="F18" ca="1">IF($B18="All", IF(ISERROR(AVERAGE(F17:F$17)),"NA",AVERAGE(F17:F$17)),IF(ISERROR(INDEX('O3'!D$4:D$20,MATCH('Monthly Review O3'!$B18,'O3'!$B$4:$B$20,0),0)),"",INDEX('O3'!D$25:D$41,MATCH('Monthly Review O3'!$B18,'O3'!$B$25:$B$41),0)))</f>
        <v>1</v>
      </c>
      <c r="G18" s="21" cm="1">
        <f t="array" aca="1" ref="G18" ca="1">IF($B18="All", IF(ISERROR(AVERAGE(G17:G$17)),"NA",AVERAGE(G17:G$17)),IF(ISERROR(INDEX('O3'!E$4:E$20,MATCH('Monthly Review O3'!$B18,'O3'!$B$4:$B$20,0),0)),"",INDEX('O3'!E$25:E$41,MATCH('Monthly Review O3'!$B18,'O3'!$B$25:$B$41),0)))</f>
        <v>1</v>
      </c>
      <c r="H18" s="21" cm="1">
        <f t="array" aca="1" ref="H18" ca="1">IF($B18="All", IF(ISERROR(AVERAGE(H17:H$17)),"NA",AVERAGE(H17:H$17)),IF(ISERROR(INDEX('O3'!F$4:F$20,MATCH('Monthly Review O3'!$B18,'O3'!$B$4:$B$20,0),0)),"",INDEX('O3'!F$25:F$41,MATCH('Monthly Review O3'!$B18,'O3'!$B$25:$B$41),0)))</f>
        <v>0.99861111111111101</v>
      </c>
      <c r="I18" s="21" cm="1">
        <f t="array" aca="1" ref="I18" ca="1">IF($B18="All", IF(ISERROR(AVERAGE(I17:I$17)),"NA",AVERAGE(I17:I$17)),IF(ISERROR(INDEX('O3'!G$4:G$20,MATCH('Monthly Review O3'!$B18,'O3'!$B$4:$B$20,0),0)),"",INDEX('O3'!G$25:G$41,MATCH('Monthly Review O3'!$B18,'O3'!$B$25:$B$41),0)))</f>
        <v>1</v>
      </c>
      <c r="J18" s="21" cm="1">
        <f t="array" aca="1" ref="J18" ca="1">IF($B18="All", IF(ISERROR(AVERAGE(J17:J$17)),"NA",AVERAGE(J17:J$17)),IF(ISERROR(INDEX('O3'!H$4:H$20,MATCH('Monthly Review O3'!$B18,'O3'!$B$4:$B$20,0),0)),"",INDEX('O3'!H$25:H$41,MATCH('Monthly Review O3'!$B18,'O3'!$B$25:$B$41),0)))</f>
        <v>0.99027777777777803</v>
      </c>
      <c r="K18" s="21" cm="1">
        <f t="array" aca="1" ref="K18" ca="1">IF($B18="All", IF(ISERROR(AVERAGE(K17:K$17)),"NA",AVERAGE(K17:K$17)),IF(ISERROR(INDEX('O3'!I$4:I$20,MATCH('Monthly Review O3'!$B18,'O3'!$B$4:$B$20,0),0)),"",INDEX('O3'!I$25:I$41,MATCH('Monthly Review O3'!$B18,'O3'!$B$25:$B$41),0)))</f>
        <v>1</v>
      </c>
      <c r="L18" s="21" cm="1">
        <f t="array" aca="1" ref="L18" ca="1">IF($B18="All", IF(ISERROR(AVERAGE(L17:L$17)),"NA",AVERAGE(L17:L$17)),IF(ISERROR(INDEX('O3'!J$4:J$20,MATCH('Monthly Review O3'!$B18,'O3'!$B$4:$B$20,0),0)),"",INDEX('O3'!J$25:J$41,MATCH('Monthly Review O3'!$B18,'O3'!$B$25:$B$41),0)))</f>
        <v>0.99731182795698903</v>
      </c>
      <c r="M18" s="21"/>
      <c r="N18" s="21"/>
      <c r="O18" s="21"/>
      <c r="P18" s="21"/>
      <c r="Q18" s="30" cm="1">
        <f t="array" aca="1" ref="Q18" ca="1">IF($B18="All", IF(ISERROR(AVERAGE(Q17:Q$17)),"NA",AVERAGE(Q17:Q$17)),IF(ISERROR(INDEX('O3'!O$4:O$20,MATCH('Monthly Review O3'!$B18,'O3'!$B$4:$B$20,0),0)),"",INDEX('O3'!O$25:O$41,MATCH('Monthly Review O3'!$B18,'O3'!$B$25:$B$41),0)))</f>
        <v>0.99827508960573474</v>
      </c>
    </row>
    <row r="19" spans="2:18" x14ac:dyDescent="0.35">
      <c r="B19" s="5" t="str">
        <f ca="1"/>
        <v>LL1</v>
      </c>
      <c r="C19" s="5" t="str">
        <f ca="1">IFERROR(IF(B19="All","-",VLOOKUP($B19,'List of AQMS'!$A$59:$C$76,3,FALSE)),"")</f>
        <v xml:space="preserve">AURN - Lullington Heath </v>
      </c>
      <c r="D19" s="5" t="str">
        <f ca="1">IFERROR(IF(B19="All","-",VLOOKUP($B19,'List of AQMS'!$B$38:$C$55,2,FALSE)),"")</f>
        <v>Wealden</v>
      </c>
      <c r="E19" s="21" cm="1">
        <f t="array" aca="1" ref="E19" ca="1">IF($B19="All", IF(ISERROR(AVERAGE(E$17:E18)),"NA",AVERAGE(E$17:E18)),IF(ISERROR(INDEX('O3'!C$4:C$20,MATCH('Monthly Review O3'!$B19,'O3'!$B$4:$B$20,0),0)),"",INDEX('O3'!C$25:C$41,MATCH('Monthly Review O3'!$B19,'O3'!$B$25:$B$41),0)))</f>
        <v>1</v>
      </c>
      <c r="F19" s="21" cm="1">
        <f t="array" aca="1" ref="F19" ca="1">IF($B19="All", IF(ISERROR(AVERAGE(F$17:F18)),"NA",AVERAGE(F$17:F18)),IF(ISERROR(INDEX('O3'!D$4:D$20,MATCH('Monthly Review O3'!$B19,'O3'!$B$4:$B$20,0),0)),"",INDEX('O3'!D$25:D$41,MATCH('Monthly Review O3'!$B19,'O3'!$B$25:$B$41),0)))</f>
        <v>0.9568965517241379</v>
      </c>
      <c r="G19" s="21" cm="1">
        <f t="array" aca="1" ref="G19" ca="1">IF($B19="All", IF(ISERROR(AVERAGE(G$17:G18)),"NA",AVERAGE(G$17:G18)),IF(ISERROR(INDEX('O3'!E$4:E$20,MATCH('Monthly Review O3'!$B19,'O3'!$B$4:$B$20,0),0)),"",INDEX('O3'!E$25:E$41,MATCH('Monthly Review O3'!$B19,'O3'!$B$25:$B$41),0)))</f>
        <v>1</v>
      </c>
      <c r="H19" s="21" cm="1">
        <f t="array" aca="1" ref="H19" ca="1">IF($B19="All", IF(ISERROR(AVERAGE(H$17:H18)),"NA",AVERAGE(H$17:H18)),IF(ISERROR(INDEX('O3'!F$4:F$20,MATCH('Monthly Review O3'!$B19,'O3'!$B$4:$B$20,0),0)),"",INDEX('O3'!F$25:F$41,MATCH('Monthly Review O3'!$B19,'O3'!$B$25:$B$41),0)))</f>
        <v>0.99722222222222201</v>
      </c>
      <c r="I19" s="21" cm="1">
        <f t="array" aca="1" ref="I19" ca="1">IF($B19="All", IF(ISERROR(AVERAGE(I$17:I18)),"NA",AVERAGE(I$17:I18)),IF(ISERROR(INDEX('O3'!G$4:G$20,MATCH('Monthly Review O3'!$B19,'O3'!$B$4:$B$20,0),0)),"",INDEX('O3'!G$25:G$41,MATCH('Monthly Review O3'!$B19,'O3'!$B$25:$B$41),0)))</f>
        <v>1</v>
      </c>
      <c r="J19" s="21" cm="1">
        <f t="array" aca="1" ref="J19" ca="1">IF($B19="All", IF(ISERROR(AVERAGE(J$17:J18)),"NA",AVERAGE(J$17:J18)),IF(ISERROR(INDEX('O3'!H$4:H$20,MATCH('Monthly Review O3'!$B19,'O3'!$B$4:$B$20,0),0)),"",INDEX('O3'!H$25:H$41,MATCH('Monthly Review O3'!$B19,'O3'!$B$25:$B$41),0)))</f>
        <v>1</v>
      </c>
      <c r="K19" s="21" cm="1">
        <f t="array" aca="1" ref="K19" ca="1">IF($B19="All", IF(ISERROR(AVERAGE(K$17:K18)),"NA",AVERAGE(K$17:K18)),IF(ISERROR(INDEX('O3'!I$4:I$20,MATCH('Monthly Review O3'!$B19,'O3'!$B$4:$B$20,0),0)),"",INDEX('O3'!I$25:I$41,MATCH('Monthly Review O3'!$B19,'O3'!$B$25:$B$41),0)))</f>
        <v>0.99865591397849496</v>
      </c>
      <c r="L19" s="21" cm="1">
        <f t="array" aca="1" ref="L19" ca="1">IF($B19="All", IF(ISERROR(AVERAGE(L$17:L18)),"NA",AVERAGE(L$17:L18)),IF(ISERROR(INDEX('O3'!J$4:J$20,MATCH('Monthly Review O3'!$B19,'O3'!$B$4:$B$20,0),0)),"",INDEX('O3'!J$25:J$41,MATCH('Monthly Review O3'!$B19,'O3'!$B$25:$B$41),0)))</f>
        <v>0.27016129032258102</v>
      </c>
      <c r="M19" s="21"/>
      <c r="N19" s="21"/>
      <c r="O19" s="21"/>
      <c r="P19" s="21"/>
      <c r="Q19" s="30" cm="1">
        <f t="array" aca="1" ref="Q19" ca="1">IF($B19="All", IF(ISERROR(AVERAGE(Q$17:Q18)),"NA",AVERAGE(Q$17:Q18)),IF(ISERROR(INDEX('O3'!O$4:O$20,MATCH('Monthly Review O3'!$B19,'O3'!$B$4:$B$20,0),0)),"",INDEX('O3'!O$25:O$41,MATCH('Monthly Review O3'!$B19,'O3'!$B$25:$B$41),0)))</f>
        <v>0.90286699728092945</v>
      </c>
    </row>
    <row r="20" spans="2:18" x14ac:dyDescent="0.35">
      <c r="B20" s="5" t="str">
        <f ca="1"/>
        <v>LS7</v>
      </c>
      <c r="C20" s="5" t="str">
        <f ca="1">IFERROR(IF(B20="All","-",VLOOKUP($B20,'List of AQMS'!$A$59:$C$76,3,FALSE)),"")</f>
        <v>Lewes DC - Newhaven</v>
      </c>
      <c r="D20" s="5" t="str">
        <f ca="1">IFERROR(IF(B20="All","-",VLOOKUP($B20,'List of AQMS'!$B$38:$C$55,2,FALSE)),"")</f>
        <v>Lewes</v>
      </c>
      <c r="E20" s="21" t="str" cm="1">
        <f t="array" aca="1" ref="E20" ca="1">IF($B20="All", IF(ISERROR(AVERAGE(E$17:E19)),"NA",AVERAGE(E$17:E19)),IF(ISERROR(INDEX('O3'!C$4:C$20,MATCH('Monthly Review O3'!$B20,'O3'!$B$4:$B$20,0),0)),"",INDEX('O3'!C$25:C$41,MATCH('Monthly Review O3'!$B20,'O3'!$B$25:$B$41),0)))</f>
        <v>N/A</v>
      </c>
      <c r="F20" s="21" t="str" cm="1">
        <f t="array" aca="1" ref="F20" ca="1">IF($B20="All", IF(ISERROR(AVERAGE(F$17:F19)),"NA",AVERAGE(F$17:F19)),IF(ISERROR(INDEX('O3'!D$4:D$20,MATCH('Monthly Review O3'!$B20,'O3'!$B$4:$B$20,0),0)),"",INDEX('O3'!D$25:D$41,MATCH('Monthly Review O3'!$B20,'O3'!$B$25:$B$41),0)))</f>
        <v>N/A</v>
      </c>
      <c r="G20" s="21" t="str" cm="1">
        <f t="array" aca="1" ref="G20" ca="1">IF($B20="All", IF(ISERROR(AVERAGE(G$17:G19)),"NA",AVERAGE(G$17:G19)),IF(ISERROR(INDEX('O3'!E$4:E$20,MATCH('Monthly Review O3'!$B20,'O3'!$B$4:$B$20,0),0)),"",INDEX('O3'!E$25:E$41,MATCH('Monthly Review O3'!$B20,'O3'!$B$25:$B$41),0)))</f>
        <v>N/A</v>
      </c>
      <c r="H20" s="21" t="str" cm="1">
        <f t="array" aca="1" ref="H20" ca="1">IF($B20="All", IF(ISERROR(AVERAGE(H$17:H19)),"NA",AVERAGE(H$17:H19)),IF(ISERROR(INDEX('O3'!F$4:F$20,MATCH('Monthly Review O3'!$B20,'O3'!$B$4:$B$20,0),0)),"",INDEX('O3'!F$25:F$41,MATCH('Monthly Review O3'!$B20,'O3'!$B$25:$B$41),0)))</f>
        <v>N/A</v>
      </c>
      <c r="I20" s="21" t="str" cm="1">
        <f t="array" aca="1" ref="I20" ca="1">IF($B20="All", IF(ISERROR(AVERAGE(I$17:I19)),"NA",AVERAGE(I$17:I19)),IF(ISERROR(INDEX('O3'!G$4:G$20,MATCH('Monthly Review O3'!$B20,'O3'!$B$4:$B$20,0),0)),"",INDEX('O3'!G$25:G$41,MATCH('Monthly Review O3'!$B20,'O3'!$B$25:$B$41),0)))</f>
        <v>N/A</v>
      </c>
      <c r="J20" s="21" t="str" cm="1">
        <f t="array" aca="1" ref="J20" ca="1">IF($B20="All", IF(ISERROR(AVERAGE(J$17:J19)),"NA",AVERAGE(J$17:J19)),IF(ISERROR(INDEX('O3'!H$4:H$20,MATCH('Monthly Review O3'!$B20,'O3'!$B$4:$B$20,0),0)),"",INDEX('O3'!H$25:H$41,MATCH('Monthly Review O3'!$B20,'O3'!$B$25:$B$41),0)))</f>
        <v>N/A</v>
      </c>
      <c r="K20" s="21" t="str" cm="1">
        <f t="array" aca="1" ref="K20" ca="1">IF($B20="All", IF(ISERROR(AVERAGE(K$17:K19)),"NA",AVERAGE(K$17:K19)),IF(ISERROR(INDEX('O3'!I$4:I$20,MATCH('Monthly Review O3'!$B20,'O3'!$B$4:$B$20,0),0)),"",INDEX('O3'!I$25:I$41,MATCH('Monthly Review O3'!$B20,'O3'!$B$25:$B$41),0)))</f>
        <v>N/A</v>
      </c>
      <c r="L20" s="21" t="str" cm="1">
        <f t="array" aca="1" ref="L20" ca="1">IF($B20="All", IF(ISERROR(AVERAGE(L$17:L19)),"NA",AVERAGE(L$17:L19)),IF(ISERROR(INDEX('O3'!J$4:J$20,MATCH('Monthly Review O3'!$B20,'O3'!$B$4:$B$20,0),0)),"",INDEX('O3'!J$25:J$41,MATCH('Monthly Review O3'!$B20,'O3'!$B$25:$B$41),0)))</f>
        <v>N/A</v>
      </c>
      <c r="M20" s="21"/>
      <c r="N20" s="21"/>
      <c r="O20" s="21"/>
      <c r="P20" s="21"/>
      <c r="Q20" s="30" t="str" cm="1">
        <f t="array" aca="1" ref="Q20" ca="1">IF($B20="All", IF(ISERROR(AVERAGE(Q$17:Q19)),"NA",AVERAGE(Q$17:Q19)),IF(ISERROR(INDEX('O3'!O$4:O$20,MATCH('Monthly Review O3'!$B20,'O3'!$B$4:$B$20,0),0)),"",INDEX('O3'!O$25:O$41,MATCH('Monthly Review O3'!$B20,'O3'!$B$25:$B$41),0)))</f>
        <v>N/A</v>
      </c>
    </row>
    <row r="21" spans="2:18" x14ac:dyDescent="0.35">
      <c r="B21" s="26" t="str">
        <f ca="1"/>
        <v>All</v>
      </c>
      <c r="C21" s="5" t="str">
        <f ca="1">IFERROR(IF(B21="All","-",VLOOKUP($B21,'List of AQMS'!$A$59:$C$76,3,FALSE)),"")</f>
        <v>-</v>
      </c>
      <c r="D21" s="5" t="str">
        <f ca="1">IFERROR(IF(B21="All","-",VLOOKUP($B21,'List of AQMS'!$B$38:$C$55,2,FALSE)),"")</f>
        <v>-</v>
      </c>
      <c r="E21" s="21" cm="1">
        <f t="array" aca="1" ref="E21" ca="1">IF($B21="All", IF(ISERROR(AVERAGE(E$17:E20)),"NA",AVERAGE(E$17:E20)),IF(ISERROR(INDEX('O3'!C$4:C$20,MATCH('Monthly Review O3'!$B21,'O3'!$B$4:$B$20,0),0)),"",INDEX('O3'!C$25:C$41,MATCH('Monthly Review O3'!$B21,'O3'!$B$25:$B$41),0)))</f>
        <v>0.99820788530465965</v>
      </c>
      <c r="F21" s="21" cm="1">
        <f t="array" aca="1" ref="F21" ca="1">IF($B21="All", IF(ISERROR(AVERAGE(F$17:F20)),"NA",AVERAGE(F$17:F20)),IF(ISERROR(INDEX('O3'!D$4:D$20,MATCH('Monthly Review O3'!$B21,'O3'!$B$4:$B$20,0),0)),"",INDEX('O3'!D$25:D$41,MATCH('Monthly Review O3'!$B21,'O3'!$B$25:$B$41),0)))</f>
        <v>0.97078544061302685</v>
      </c>
      <c r="G21" s="21" cm="1">
        <f t="array" aca="1" ref="G21" ca="1">IF($B21="All", IF(ISERROR(AVERAGE(G$17:G20)),"NA",AVERAGE(G$17:G20)),IF(ISERROR(INDEX('O3'!E$4:E$20,MATCH('Monthly Review O3'!$B21,'O3'!$B$4:$B$20,0),0)),"",INDEX('O3'!E$25:E$41,MATCH('Monthly Review O3'!$B21,'O3'!$B$25:$B$41),0)))</f>
        <v>0.99955136832660407</v>
      </c>
      <c r="H21" s="21" cm="1">
        <f t="array" aca="1" ref="H21" ca="1">IF($B21="All", IF(ISERROR(AVERAGE(H$17:H20)),"NA",AVERAGE(H$17:H20)),IF(ISERROR(INDEX('O3'!F$4:F$20,MATCH('Monthly Review O3'!$B21,'O3'!$B$4:$B$20,0),0)),"",INDEX('O3'!F$25:F$41,MATCH('Monthly Review O3'!$B21,'O3'!$B$25:$B$41),0)))</f>
        <v>0.99722222222222212</v>
      </c>
      <c r="I21" s="21" cm="1">
        <f t="array" aca="1" ref="I21" ca="1">IF($B21="All", IF(ISERROR(AVERAGE(I$17:I20)),"NA",AVERAGE(I$17:I20)),IF(ISERROR(INDEX('O3'!G$4:G$20,MATCH('Monthly Review O3'!$B21,'O3'!$B$4:$B$20,0),0)),"",INDEX('O3'!G$25:G$41,MATCH('Monthly Review O3'!$B21,'O3'!$B$25:$B$41),0)))</f>
        <v>0.99955197132616502</v>
      </c>
      <c r="J21" s="21" cm="1">
        <f t="array" aca="1" ref="J21" ca="1">IF($B21="All", IF(ISERROR(AVERAGE(J$17:J20)),"NA",AVERAGE(J$17:J20)),IF(ISERROR(INDEX('O3'!H$4:H$20,MATCH('Monthly Review O3'!$B21,'O3'!$B$4:$B$20,0),0)),"",INDEX('O3'!H$25:H$41,MATCH('Monthly Review O3'!$B21,'O3'!$B$25:$B$41),0)))</f>
        <v>0.99675925925925934</v>
      </c>
      <c r="K21" s="21" cm="1">
        <f t="array" aca="1" ref="K21" ca="1">IF($B21="All", IF(ISERROR(AVERAGE(K$17:K20)),"NA",AVERAGE(K$17:K20)),IF(ISERROR(INDEX('O3'!I$4:I$20,MATCH('Monthly Review O3'!$B21,'O3'!$B$4:$B$20,0),0)),"",INDEX('O3'!I$25:I$41,MATCH('Monthly Review O3'!$B21,'O3'!$B$25:$B$41),0)))</f>
        <v>0.9726702508960573</v>
      </c>
      <c r="L21" s="21" cm="1">
        <f t="array" aca="1" ref="L21" ca="1">IF($B21="All", IF(ISERROR(AVERAGE(L$17:L20)),"NA",AVERAGE(L$17:L20)),IF(ISERROR(INDEX('O3'!J$4:J$20,MATCH('Monthly Review O3'!$B21,'O3'!$B$4:$B$20,0),0)),"",INDEX('O3'!J$25:J$41,MATCH('Monthly Review O3'!$B21,'O3'!$B$25:$B$41),0)))</f>
        <v>0.73163082437275995</v>
      </c>
      <c r="M21" s="21"/>
      <c r="N21" s="21"/>
      <c r="O21" s="21"/>
      <c r="P21" s="21"/>
      <c r="Q21" s="30" cm="1">
        <f t="array" aca="1" ref="Q21" ca="1">IF($B21="All", IF(ISERROR(AVERAGE(E21:P21)),"NA",AVERAGE(E21:P21)),IF(ISERROR(INDEX('O3'!O$4:O$20,MATCH('Monthly Review O3'!$B21,'O3'!$B$4:$B$20,0),0)),"",INDEX('O3'!O$25:O$41,MATCH('Monthly Review O3'!$B21,'O3'!$B$25:$B$41),0)))</f>
        <v>0.95829740279009434</v>
      </c>
    </row>
    <row r="22" spans="2:18" x14ac:dyDescent="0.35">
      <c r="B22" s="99" t="s">
        <v>62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</row>
    <row r="23" spans="2:18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2:18" ht="16.5" x14ac:dyDescent="0.35">
      <c r="B24" s="93" t="s">
        <v>183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</row>
    <row r="25" spans="2:18" x14ac:dyDescent="0.35">
      <c r="B25" s="8" t="s">
        <v>44</v>
      </c>
      <c r="C25" s="8" t="s">
        <v>45</v>
      </c>
      <c r="D25" s="8" t="s">
        <v>46</v>
      </c>
      <c r="E25" s="8" t="s">
        <v>47</v>
      </c>
      <c r="F25" s="8" t="s">
        <v>48</v>
      </c>
      <c r="G25" s="8" t="s">
        <v>49</v>
      </c>
      <c r="H25" s="8" t="s">
        <v>50</v>
      </c>
      <c r="I25" s="8" t="s">
        <v>51</v>
      </c>
      <c r="J25" s="8" t="s">
        <v>52</v>
      </c>
      <c r="K25" s="8" t="s">
        <v>53</v>
      </c>
      <c r="L25" s="8" t="s">
        <v>54</v>
      </c>
      <c r="M25" s="8" t="s">
        <v>55</v>
      </c>
      <c r="N25" s="8" t="s">
        <v>56</v>
      </c>
      <c r="O25" s="8" t="s">
        <v>57</v>
      </c>
      <c r="P25" s="8" t="s">
        <v>58</v>
      </c>
      <c r="Q25" s="8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AQMS'!$A$59:$C$76,3,FALSE)),"")</f>
        <v xml:space="preserve">AURN - Preston Park </v>
      </c>
      <c r="D26" s="5" t="str">
        <f ca="1">IFERROR(IF(B26="All","-",VLOOKUP($B26,'List of AQMS'!$B$38:$C$55,2,FALSE)),"")</f>
        <v>Brighton_and_Hove</v>
      </c>
      <c r="E26" s="22" cm="1">
        <f t="array" aca="1" ref="E26" ca="1">IF($B26="All", IF(ISERROR(SUM(E24:E$26)),"NA",SUM(E24:E$26)),IF(ISERROR(INDEX('O3'!C$45:C$61,MATCH('Monthly Review O3'!$B26,'O3'!$B$4:$B$20,0),0)),"",INDEX('O3'!C$45:C$61,MATCH('Monthly Review O3'!$B26,'O3'!$B$45:$B$61),0)))</f>
        <v>0</v>
      </c>
      <c r="F26" s="22" cm="1">
        <f t="array" aca="1" ref="F26" ca="1">IF($B26="All", IF(ISERROR(SUM(F24:F$26)),"NA",SUM(F24:F$26)),IF(ISERROR(INDEX('O3'!D$45:D$61,MATCH('Monthly Review O3'!$B26,'O3'!$B$4:$B$20,0),0)),"",INDEX('O3'!D$45:D$61,MATCH('Monthly Review O3'!$B26,'O3'!$B$45:$B$61),0)))</f>
        <v>0</v>
      </c>
      <c r="G26" s="22" cm="1">
        <f t="array" aca="1" ref="G26" ca="1">IF($B26="All", IF(ISERROR(SUM(G24:G$26)),"NA",SUM(G24:G$26)),IF(ISERROR(INDEX('O3'!E$45:E$61,MATCH('Monthly Review O3'!$B26,'O3'!$B$4:$B$20,0),0)),"",INDEX('O3'!E$45:E$61,MATCH('Monthly Review O3'!$B26,'O3'!$B$45:$B$61),0)))</f>
        <v>0</v>
      </c>
      <c r="H26" s="22" cm="1">
        <f t="array" aca="1" ref="H26" ca="1">IF($B26="All", IF(ISERROR(SUM(H24:H$26)),"NA",SUM(H24:H$26)),IF(ISERROR(INDEX('O3'!F$45:F$61,MATCH('Monthly Review O3'!$B26,'O3'!$B$4:$B$20,0),0)),"",INDEX('O3'!F$45:F$61,MATCH('Monthly Review O3'!$B26,'O3'!$B$45:$B$61),0)))</f>
        <v>0</v>
      </c>
      <c r="I26" s="22" cm="1">
        <f t="array" aca="1" ref="I26" ca="1">IF($B26="All", IF(ISERROR(SUM(I24:I$26)),"NA",SUM(I24:I$26)),IF(ISERROR(INDEX('O3'!G$45:G$61,MATCH('Monthly Review O3'!$B26,'O3'!$B$4:$B$20,0),0)),"",INDEX('O3'!G$45:G$61,MATCH('Monthly Review O3'!$B26,'O3'!$B$45:$B$61),0)))</f>
        <v>11</v>
      </c>
      <c r="J26" s="22" cm="1">
        <f t="array" aca="1" ref="J26" ca="1">IF($B26="All", IF(ISERROR(SUM(J24:J$26)),"NA",SUM(J24:J$26)),IF(ISERROR(INDEX('O3'!H$45:H$61,MATCH('Monthly Review O3'!$B26,'O3'!$B$4:$B$20,0),0)),"",INDEX('O3'!H$45:H$61,MATCH('Monthly Review O3'!$B26,'O3'!$B$45:$B$61),0)))</f>
        <v>21</v>
      </c>
      <c r="K26" s="22" cm="1">
        <f t="array" aca="1" ref="K26" ca="1">IF($B26="All", IF(ISERROR(SUM(K24:K$26)),"NA",SUM(K24:K$26)),IF(ISERROR(INDEX('O3'!I$45:I$61,MATCH('Monthly Review O3'!$B26,'O3'!$B$4:$B$20,0),0)),"",INDEX('O3'!I$45:I$61,MATCH('Monthly Review O3'!$B26,'O3'!$B$45:$B$61),0)))</f>
        <v>13</v>
      </c>
      <c r="L26" s="22" cm="1">
        <f t="array" aca="1" ref="L26" ca="1">IF($B26="All", IF(ISERROR(SUM(L24:L$26)),"NA",SUM(L24:L$26)),IF(ISERROR(INDEX('O3'!J$45:J$61,MATCH('Monthly Review O3'!$B26,'O3'!$B$4:$B$20,0),0)),"",INDEX('O3'!J$45:J$61,MATCH('Monthly Review O3'!$B26,'O3'!$B$45:$B$61),0)))</f>
        <v>0</v>
      </c>
      <c r="M26" s="22"/>
      <c r="N26" s="22"/>
      <c r="O26" s="22"/>
      <c r="P26" s="22"/>
      <c r="Q26" s="22" cm="1">
        <f t="array" aca="1" ref="Q26" ca="1">IF($B26="All", IF(ISERROR(AVERAGE(Q25:Q$26)),"NA",AVERAGE(Q25:Q$26)),IF(ISERROR(INDEX('O3'!O$45:O$61,MATCH('Monthly Review O3'!$B26,'O3'!$B$4:$B$20,0),0)),"",INDEX('O3'!O$45:O$61,MATCH('Monthly Review O3'!$B26,'O3'!$B$45:$B$61),0)))</f>
        <v>45</v>
      </c>
      <c r="R26" s="42"/>
    </row>
    <row r="27" spans="2:18" x14ac:dyDescent="0.35">
      <c r="B27" s="5" t="str">
        <f ca="1"/>
        <v>EB1</v>
      </c>
      <c r="C27" s="5" t="str">
        <f ca="1">IFERROR(IF(B27="All","-",VLOOKUP($B27,'List of AQMS'!$A$59:$C$76,3,FALSE)),"")</f>
        <v xml:space="preserve">Eastbourne BC - Devonshire Park </v>
      </c>
      <c r="D27" s="5" t="str">
        <f ca="1">IFERROR(IF(B27="All","-",VLOOKUP($B27,'List of AQMS'!$B$38:$C$55,2,FALSE)),"")</f>
        <v>Eastbourne</v>
      </c>
      <c r="E27" s="22" cm="1">
        <f t="array" aca="1" ref="E27" ca="1">IF($B27="All", IF(ISERROR(SUM(E25:E$26)),"NA",SUM(E25:E$26)),IF(ISERROR(INDEX('O3'!C$45:C$61,MATCH('Monthly Review O3'!$B27,'O3'!$B$4:$B$20,0),0)),"",INDEX('O3'!C$45:C$61,MATCH('Monthly Review O3'!$B27,'O3'!$B$45:$B$61),0)))</f>
        <v>0</v>
      </c>
      <c r="F27" s="22" cm="1">
        <f t="array" aca="1" ref="F27" ca="1">IF($B27="All", IF(ISERROR(SUM(F25:F$26)),"NA",SUM(F25:F$26)),IF(ISERROR(INDEX('O3'!D$45:D$61,MATCH('Monthly Review O3'!$B27,'O3'!$B$4:$B$20,0),0)),"",INDEX('O3'!D$45:D$61,MATCH('Monthly Review O3'!$B27,'O3'!$B$45:$B$61),0)))</f>
        <v>0</v>
      </c>
      <c r="G27" s="22" cm="1">
        <f t="array" aca="1" ref="G27" ca="1">IF($B27="All", IF(ISERROR(SUM(G25:G$26)),"NA",SUM(G25:G$26)),IF(ISERROR(INDEX('O3'!E$45:E$61,MATCH('Monthly Review O3'!$B27,'O3'!$B$4:$B$20,0),0)),"",INDEX('O3'!E$45:E$61,MATCH('Monthly Review O3'!$B27,'O3'!$B$45:$B$61),0)))</f>
        <v>0</v>
      </c>
      <c r="H27" s="22" cm="1">
        <f t="array" aca="1" ref="H27" ca="1">IF($B27="All", IF(ISERROR(SUM(H25:H$26)),"NA",SUM(H25:H$26)),IF(ISERROR(INDEX('O3'!F$45:F$61,MATCH('Monthly Review O3'!$B27,'O3'!$B$4:$B$20,0),0)),"",INDEX('O3'!F$45:F$61,MATCH('Monthly Review O3'!$B27,'O3'!$B$45:$B$61),0)))</f>
        <v>0</v>
      </c>
      <c r="I27" s="22" cm="1">
        <f t="array" aca="1" ref="I27" ca="1">IF($B27="All", IF(ISERROR(SUM(I25:I$26)),"NA",SUM(I25:I$26)),IF(ISERROR(INDEX('O3'!G$45:G$61,MATCH('Monthly Review O3'!$B27,'O3'!$B$4:$B$20,0),0)),"",INDEX('O3'!G$45:G$61,MATCH('Monthly Review O3'!$B27,'O3'!$B$45:$B$61),0)))</f>
        <v>1</v>
      </c>
      <c r="J27" s="22" cm="1">
        <f t="array" aca="1" ref="J27" ca="1">IF($B27="All", IF(ISERROR(SUM(J25:J$26)),"NA",SUM(J25:J$26)),IF(ISERROR(INDEX('O3'!H$45:H$61,MATCH('Monthly Review O3'!$B27,'O3'!$B$4:$B$20,0),0)),"",INDEX('O3'!H$45:H$61,MATCH('Monthly Review O3'!$B27,'O3'!$B$45:$B$61),0)))</f>
        <v>12</v>
      </c>
      <c r="K27" s="22" cm="1">
        <f t="array" aca="1" ref="K27" ca="1">IF($B27="All", IF(ISERROR(SUM(K25:K$26)),"NA",SUM(K25:K$26)),IF(ISERROR(INDEX('O3'!I$45:I$61,MATCH('Monthly Review O3'!$B27,'O3'!$B$4:$B$20,0),0)),"",INDEX('O3'!I$45:I$61,MATCH('Monthly Review O3'!$B27,'O3'!$B$45:$B$61),0)))</f>
        <v>36</v>
      </c>
      <c r="L27" s="22" cm="1">
        <f t="array" aca="1" ref="L27" ca="1">IF($B27="All", IF(ISERROR(SUM(L25:L$26)),"NA",SUM(L25:L$26)),IF(ISERROR(INDEX('O3'!J$45:J$61,MATCH('Monthly Review O3'!$B27,'O3'!$B$4:$B$20,0),0)),"",INDEX('O3'!J$45:J$61,MATCH('Monthly Review O3'!$B27,'O3'!$B$45:$B$61),0)))</f>
        <v>5</v>
      </c>
      <c r="M27" s="22"/>
      <c r="N27" s="22"/>
      <c r="O27" s="22"/>
      <c r="P27" s="22"/>
      <c r="Q27" s="22" cm="1">
        <f t="array" aca="1" ref="Q27" ca="1">IF($B27="All", IF(ISERROR(AVERAGE(Q26:Q$26)),"NA",AVERAGE(Q26:Q$26)),IF(ISERROR(INDEX('O3'!O$45:O$61,MATCH('Monthly Review O3'!$B27,'O3'!$B$4:$B$20,0),0)),"",INDEX('O3'!O$45:O$61,MATCH('Monthly Review O3'!$B27,'O3'!$B$45:$B$61),0)))</f>
        <v>54</v>
      </c>
      <c r="R27" s="42"/>
    </row>
    <row r="28" spans="2:18" x14ac:dyDescent="0.35">
      <c r="B28" s="5" t="str">
        <f ca="1"/>
        <v>LL1</v>
      </c>
      <c r="C28" s="5" t="str">
        <f ca="1">IFERROR(IF(B28="All","-",VLOOKUP($B28,'List of AQMS'!$A$59:$C$76,3,FALSE)),"")</f>
        <v xml:space="preserve">AURN - Lullington Heath </v>
      </c>
      <c r="D28" s="5" t="str">
        <f ca="1">IFERROR(IF(B28="All","-",VLOOKUP($B28,'List of AQMS'!$B$38:$C$55,2,FALSE)),"")</f>
        <v>Wealden</v>
      </c>
      <c r="E28" s="22" cm="1">
        <f t="array" aca="1" ref="E28" ca="1">IF($B28="All", IF(ISERROR(SUM(E$26:E26)),"NA",SUM(E$26:E26)),IF(ISERROR(INDEX('O3'!C$45:C$61,MATCH('Monthly Review O3'!$B28,'O3'!$B$4:$B$20,0),0)),"",INDEX('O3'!C$45:C$61,MATCH('Monthly Review O3'!$B28,'O3'!$B$45:$B$61),0)))</f>
        <v>0</v>
      </c>
      <c r="F28" s="22" cm="1">
        <f t="array" aca="1" ref="F28" ca="1">IF($B28="All", IF(ISERROR(SUM(F26:F$26)),"NA",SUM(F26:F$26)),IF(ISERROR(INDEX('O3'!D$45:D$61,MATCH('Monthly Review O3'!$B28,'O3'!$B$4:$B$20,0),0)),"",INDEX('O3'!D$45:D$61,MATCH('Monthly Review O3'!$B28,'O3'!$B$45:$B$61),0)))</f>
        <v>0</v>
      </c>
      <c r="G28" s="22" cm="1">
        <f t="array" aca="1" ref="G28" ca="1">IF($B28="All", IF(ISERROR(SUM(G26:G$26)),"NA",SUM(G26:G$26)),IF(ISERROR(INDEX('O3'!E$45:E$61,MATCH('Monthly Review O3'!$B28,'O3'!$B$4:$B$20,0),0)),"",INDEX('O3'!E$45:E$61,MATCH('Monthly Review O3'!$B28,'O3'!$B$45:$B$61),0)))</f>
        <v>15</v>
      </c>
      <c r="H28" s="22" cm="1">
        <f t="array" aca="1" ref="H28" ca="1">IF($B28="All", IF(ISERROR(SUM(H26:H$26)),"NA",SUM(H26:H$26)),IF(ISERROR(INDEX('O3'!F$45:F$61,MATCH('Monthly Review O3'!$B28,'O3'!$B$4:$B$20,0),0)),"",INDEX('O3'!F$45:F$61,MATCH('Monthly Review O3'!$B28,'O3'!$B$45:$B$61),0)))</f>
        <v>28</v>
      </c>
      <c r="I28" s="22" cm="1">
        <f t="array" aca="1" ref="I28" ca="1">IF($B28="All", IF(ISERROR(SUM(I26:I$26)),"NA",SUM(I26:I$26)),IF(ISERROR(INDEX('O3'!G$45:G$61,MATCH('Monthly Review O3'!$B28,'O3'!$B$4:$B$20,0),0)),"",INDEX('O3'!G$45:G$61,MATCH('Monthly Review O3'!$B28,'O3'!$B$45:$B$61),0)))</f>
        <v>36</v>
      </c>
      <c r="J28" s="22" cm="1">
        <f t="array" aca="1" ref="J28" ca="1">IF($B28="All", IF(ISERROR(SUM(J26:J$26)),"NA",SUM(J26:J$26)),IF(ISERROR(INDEX('O3'!H$45:H$61,MATCH('Monthly Review O3'!$B28,'O3'!$B$4:$B$20,0),0)),"",INDEX('O3'!H$45:H$61,MATCH('Monthly Review O3'!$B28,'O3'!$B$45:$B$61),0)))</f>
        <v>36</v>
      </c>
      <c r="K28" s="22" cm="1">
        <f t="array" aca="1" ref="K28" ca="1">IF($B28="All", IF(ISERROR(SUM(K26:K$26)),"NA",SUM(K26:K$26)),IF(ISERROR(INDEX('O3'!I$45:I$61,MATCH('Monthly Review O3'!$B28,'O3'!$B$4:$B$20,0),0)),"",INDEX('O3'!I$45:I$61,MATCH('Monthly Review O3'!$B28,'O3'!$B$45:$B$61),0)))</f>
        <v>49</v>
      </c>
      <c r="L28" s="22" cm="1">
        <f t="array" aca="1" ref="L28" ca="1">IF($B28="All", IF(ISERROR(SUM(L26:L$26)),"NA",SUM(L26:L$26)),IF(ISERROR(INDEX('O3'!J$45:J$61,MATCH('Monthly Review O3'!$B28,'O3'!$B$4:$B$20,0),0)),"",INDEX('O3'!J$45:J$61,MATCH('Monthly Review O3'!$B28,'O3'!$B$45:$B$61),0)))</f>
        <v>4</v>
      </c>
      <c r="M28" s="22"/>
      <c r="N28" s="22"/>
      <c r="O28" s="22"/>
      <c r="P28" s="22"/>
      <c r="Q28" s="22" cm="1">
        <f t="array" aca="1" ref="Q28" ca="1">IF($B28="All", IF(ISERROR(AVERAGE(Q$26:Q27)),"NA",AVERAGE(Q$26:Q27)),IF(ISERROR(INDEX('O3'!O$45:O$61,MATCH('Monthly Review O3'!$B28,'O3'!$B$4:$B$20,0),0)),"",INDEX('O3'!O$45:O$61,MATCH('Monthly Review O3'!$B28,'O3'!$B$45:$B$61),0)))</f>
        <v>168</v>
      </c>
      <c r="R28" s="42"/>
    </row>
    <row r="29" spans="2:18" x14ac:dyDescent="0.35">
      <c r="B29" s="5" t="str">
        <f ca="1"/>
        <v>LS7</v>
      </c>
      <c r="C29" s="5" t="str">
        <f ca="1">IFERROR(IF(B29="All","-",VLOOKUP($B29,'List of AQMS'!$A$59:$C$76,3,FALSE)),"")</f>
        <v>Lewes DC - Newhaven</v>
      </c>
      <c r="D29" s="5" t="str">
        <f ca="1">IFERROR(IF(B29="All","-",VLOOKUP($B29,'List of AQMS'!$B$38:$C$55,2,FALSE)),"")</f>
        <v>Lewes</v>
      </c>
      <c r="E29" s="22" t="str" cm="1">
        <f t="array" aca="1" ref="E29" ca="1">IF($B29="All", IF(ISERROR(SUM(E$26:E27)),"NA",SUM(E$26:E27)),IF(ISERROR(INDEX('O3'!C$45:C$61,MATCH('Monthly Review O3'!$B29,'O3'!$B$4:$B$20,0),0)),"",INDEX('O3'!C$45:C$61,MATCH('Monthly Review O3'!$B29,'O3'!$B$45:$B$61),0)))</f>
        <v>N/A</v>
      </c>
      <c r="F29" s="22" t="str" cm="1">
        <f t="array" aca="1" ref="F29" ca="1">IF($B29="All", IF(ISERROR(SUM(F$26:F27)),"NA",SUM(F$26:F27)),IF(ISERROR(INDEX('O3'!D$45:D$61,MATCH('Monthly Review O3'!$B29,'O3'!$B$4:$B$20,0),0)),"",INDEX('O3'!D$45:D$61,MATCH('Monthly Review O3'!$B29,'O3'!$B$45:$B$61),0)))</f>
        <v>N/A</v>
      </c>
      <c r="G29" s="22" t="str" cm="1">
        <f t="array" aca="1" ref="G29" ca="1">IF($B29="All", IF(ISERROR(SUM(G$26:G27)),"NA",SUM(G$26:G27)),IF(ISERROR(INDEX('O3'!E$45:E$61,MATCH('Monthly Review O3'!$B29,'O3'!$B$4:$B$20,0),0)),"",INDEX('O3'!E$45:E$61,MATCH('Monthly Review O3'!$B29,'O3'!$B$45:$B$61),0)))</f>
        <v>N/A</v>
      </c>
      <c r="H29" s="22" t="str" cm="1">
        <f t="array" aca="1" ref="H29" ca="1">IF($B29="All", IF(ISERROR(SUM(H$26:H27)),"NA",SUM(H$26:H27)),IF(ISERROR(INDEX('O3'!F$45:F$61,MATCH('Monthly Review O3'!$B29,'O3'!$B$4:$B$20,0),0)),"",INDEX('O3'!F$45:F$61,MATCH('Monthly Review O3'!$B29,'O3'!$B$45:$B$61),0)))</f>
        <v>N/A</v>
      </c>
      <c r="I29" s="22" t="str" cm="1">
        <f t="array" aca="1" ref="I29" ca="1">IF($B29="All", IF(ISERROR(SUM(I$26:I27)),"NA",SUM(I$26:I27)),IF(ISERROR(INDEX('O3'!G$45:G$61,MATCH('Monthly Review O3'!$B29,'O3'!$B$4:$B$20,0),0)),"",INDEX('O3'!G$45:G$61,MATCH('Monthly Review O3'!$B29,'O3'!$B$45:$B$61),0)))</f>
        <v>N/A</v>
      </c>
      <c r="J29" s="22" t="str" cm="1">
        <f t="array" aca="1" ref="J29" ca="1">IF($B29="All", IF(ISERROR(SUM(J$26:J27)),"NA",SUM(J$26:J27)),IF(ISERROR(INDEX('O3'!H$45:H$61,MATCH('Monthly Review O3'!$B29,'O3'!$B$4:$B$20,0),0)),"",INDEX('O3'!H$45:H$61,MATCH('Monthly Review O3'!$B29,'O3'!$B$45:$B$61),0)))</f>
        <v>N/A</v>
      </c>
      <c r="K29" s="22" t="str" cm="1">
        <f t="array" aca="1" ref="K29" ca="1">IF($B29="All", IF(ISERROR(SUM(K$26:K27)),"NA",SUM(K$26:K27)),IF(ISERROR(INDEX('O3'!I$45:I$61,MATCH('Monthly Review O3'!$B29,'O3'!$B$4:$B$20,0),0)),"",INDEX('O3'!I$45:I$61,MATCH('Monthly Review O3'!$B29,'O3'!$B$45:$B$61),0)))</f>
        <v>N/A</v>
      </c>
      <c r="L29" s="22" t="str" cm="1">
        <f t="array" aca="1" ref="L29" ca="1">IF($B29="All", IF(ISERROR(SUM(L$26:L27)),"NA",SUM(L$26:L27)),IF(ISERROR(INDEX('O3'!J$45:J$61,MATCH('Monthly Review O3'!$B29,'O3'!$B$4:$B$20,0),0)),"",INDEX('O3'!J$45:J$61,MATCH('Monthly Review O3'!$B29,'O3'!$B$45:$B$61),0)))</f>
        <v>N/A</v>
      </c>
      <c r="M29" s="22"/>
      <c r="N29" s="22"/>
      <c r="O29" s="22"/>
      <c r="P29" s="22"/>
      <c r="Q29" s="22" t="s">
        <v>79</v>
      </c>
      <c r="R29" s="42"/>
    </row>
    <row r="30" spans="2:18" x14ac:dyDescent="0.35">
      <c r="B30" s="5" t="str">
        <f ca="1"/>
        <v>All</v>
      </c>
      <c r="C30" s="5" t="str">
        <f ca="1">IFERROR(IF(B30="All","-",VLOOKUP($B30,'List of AQMS'!$A$59:$C$76,3,FALSE)),"")</f>
        <v>-</v>
      </c>
      <c r="D30" s="5" t="str">
        <f ca="1">IFERROR(IF(B30="All","-",VLOOKUP($B30,'List of AQMS'!$B$38:$C$55,2,FALSE)),"")</f>
        <v>-</v>
      </c>
      <c r="E30" s="22" cm="1">
        <f t="array" aca="1" ref="E30" ca="1">IF($B30="All", IF(ISERROR(SUM(E$26:E28)),"NA",SUM(E$26:E28)),IF(ISERROR(INDEX('O3'!C$45:C$61,MATCH('Monthly Review O3'!$B30,'O3'!$B$4:$B$20,0),0)),"",INDEX('O3'!C$45:C$61,MATCH('Monthly Review O3'!$B30,'O3'!$B$45:$B$61),0)))</f>
        <v>0</v>
      </c>
      <c r="F30" s="22" cm="1">
        <f t="array" aca="1" ref="F30" ca="1">IF($B30="All", IF(ISERROR(SUM(F$26:F28)),"NA",SUM(F$26:F28)),IF(ISERROR(INDEX('O3'!D$45:D$61,MATCH('Monthly Review O3'!$B30,'O3'!$B$4:$B$20,0),0)),"",INDEX('O3'!D$45:D$61,MATCH('Monthly Review O3'!$B30,'O3'!$B$45:$B$61),0)))</f>
        <v>0</v>
      </c>
      <c r="G30" s="22" cm="1">
        <f t="array" aca="1" ref="G30" ca="1">IF($B30="All", IF(ISERROR(SUM(G$26:G28)),"NA",SUM(G$26:G28)),IF(ISERROR(INDEX('O3'!E$45:E$61,MATCH('Monthly Review O3'!$B30,'O3'!$B$4:$B$20,0),0)),"",INDEX('O3'!E$45:E$61,MATCH('Monthly Review O3'!$B30,'O3'!$B$45:$B$61),0)))</f>
        <v>15</v>
      </c>
      <c r="H30" s="22" cm="1">
        <f t="array" aca="1" ref="H30" ca="1">IF($B30="All", IF(ISERROR(SUM(H$26:H28)),"NA",SUM(H$26:H28)),IF(ISERROR(INDEX('O3'!F$45:F$61,MATCH('Monthly Review O3'!$B30,'O3'!$B$4:$B$20,0),0)),"",INDEX('O3'!F$45:F$61,MATCH('Monthly Review O3'!$B30,'O3'!$B$45:$B$61),0)))</f>
        <v>28</v>
      </c>
      <c r="I30" s="22" cm="1">
        <f t="array" aca="1" ref="I30" ca="1">IF($B30="All", IF(ISERROR(SUM(I$26:I28)),"NA",SUM(I$26:I28)),IF(ISERROR(INDEX('O3'!G$45:G$61,MATCH('Monthly Review O3'!$B30,'O3'!$B$4:$B$20,0),0)),"",INDEX('O3'!G$45:G$61,MATCH('Monthly Review O3'!$B30,'O3'!$B$45:$B$61),0)))</f>
        <v>48</v>
      </c>
      <c r="J30" s="22" cm="1">
        <f t="array" aca="1" ref="J30" ca="1">IF($B30="All", IF(ISERROR(SUM(J$26:J28)),"NA",SUM(J$26:J28)),IF(ISERROR(INDEX('O3'!H$45:H$61,MATCH('Monthly Review O3'!$B30,'O3'!$B$4:$B$20,0),0)),"",INDEX('O3'!H$45:H$61,MATCH('Monthly Review O3'!$B30,'O3'!$B$45:$B$61),0)))</f>
        <v>69</v>
      </c>
      <c r="K30" s="22" cm="1">
        <f t="array" aca="1" ref="K30" ca="1">IF($B30="All", IF(ISERROR(SUM(K$26:K28)),"NA",SUM(K$26:K28)),IF(ISERROR(INDEX('O3'!I$45:I$61,MATCH('Monthly Review O3'!$B30,'O3'!$B$4:$B$20,0),0)),"",INDEX('O3'!I$45:I$61,MATCH('Monthly Review O3'!$B30,'O3'!$B$45:$B$61),0)))</f>
        <v>98</v>
      </c>
      <c r="L30" s="22" cm="1">
        <f t="array" aca="1" ref="L30" ca="1">IF($B30="All", IF(ISERROR(SUM(L$26:L28)),"NA",SUM(L$26:L28)),IF(ISERROR(INDEX('O3'!J$45:J$61,MATCH('Monthly Review O3'!$B30,'O3'!$B$4:$B$20,0),0)),"",INDEX('O3'!J$45:J$61,MATCH('Monthly Review O3'!$B30,'O3'!$B$45:$B$61),0)))</f>
        <v>9</v>
      </c>
      <c r="M30" s="22"/>
      <c r="N30" s="22"/>
      <c r="O30" s="22"/>
      <c r="P30" s="22"/>
      <c r="Q30" s="22" cm="1">
        <f t="array" aca="1" ref="Q30" ca="1">IF($B30="All", IF(ISERROR(SUM(Q$26:Q28)),"NA",SUM(Q$26:Q28)),IF(ISERROR(INDEX('O3'!O$45:O$61,MATCH('Monthly Review O3'!$B30,'O3'!$B$4:$B$20,0),0)),"",INDEX('O3'!O$45:O$61,MATCH('Monthly Review O3'!$B30,'O3'!$B$45:$B$61),0)))</f>
        <v>267</v>
      </c>
      <c r="R30" s="42"/>
    </row>
    <row r="31" spans="2:18" x14ac:dyDescent="0.35">
      <c r="B31" s="90" t="s">
        <v>191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</sheetData>
  <sheetProtection algorithmName="SHA-512" hashValue="k7cK4Wqka3ijgIQ5dBcAaP2ExY1K47fAk+a53oED3mLHdEbrYWyZ0K2HKYZcppaGLIYkzepu75t1gLPxCRhllg==" saltValue="6v/YRAbhMPEdH7lq9FsL4Q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L21">
    <cfRule type="cellIs" dxfId="6" priority="1" operator="lessThan">
      <formula>0.75</formula>
    </cfRule>
  </conditionalFormatting>
  <conditionalFormatting sqref="E26:Q26 E27:E28 M27:Q28 F27:L30 M29:P29 E30 M30:Q30">
    <cfRule type="cellIs" dxfId="5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AQMS'!$M$26:$M$30</xm:f>
          </x14:formula1>
          <xm:sqref>B2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29"/>
  <sheetViews>
    <sheetView tabSelected="1" topLeftCell="A8" zoomScale="70" zoomScaleNormal="70" workbookViewId="0">
      <selection activeCell="C21" sqref="C21:Q21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7" bestFit="1" customWidth="1"/>
  </cols>
  <sheetData>
    <row r="2" spans="1:17" ht="16.5" x14ac:dyDescent="0.45">
      <c r="A2" s="12" t="s">
        <v>37</v>
      </c>
      <c r="B2" s="12" t="s">
        <v>89</v>
      </c>
      <c r="C2" t="s">
        <v>184</v>
      </c>
    </row>
    <row r="3" spans="1:17" x14ac:dyDescent="0.35">
      <c r="A3" s="14" t="s">
        <v>40</v>
      </c>
      <c r="B3" s="14" t="s">
        <v>77</v>
      </c>
    </row>
    <row r="4" spans="1:17" ht="16.5" x14ac:dyDescent="0.45">
      <c r="A4" s="16" t="s">
        <v>41</v>
      </c>
      <c r="B4" s="16" t="s">
        <v>185</v>
      </c>
    </row>
    <row r="7" spans="1:17" ht="16.5" x14ac:dyDescent="0.35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38" t="s">
        <v>59</v>
      </c>
    </row>
    <row r="9" spans="1:17" x14ac:dyDescent="0.35">
      <c r="B9" s="5" t="str" cm="1">
        <f t="array" aca="1" ref="B9" ca="1">IF(B$3="All",INDIRECT(B$2,TRUE),B$3)</f>
        <v>LL1</v>
      </c>
      <c r="C9" s="5" t="str">
        <f ca="1">IFERROR(IF(B9="All","-",VLOOKUP($B9,'List of AQMS'!$A$59:$C$76,3,FALSE)),"")</f>
        <v xml:space="preserve">AURN - Lullington Heath </v>
      </c>
      <c r="D9" s="5" t="str">
        <f ca="1">IFERROR(IF(B9="All","-",VLOOKUP($B9,'List of AQMS'!$B$38:$C$55,2,FALSE)),"")</f>
        <v>Wealden</v>
      </c>
      <c r="E9" s="20">
        <v>1.42086126115971</v>
      </c>
      <c r="F9" s="20">
        <v>1.4093613215835901</v>
      </c>
      <c r="G9" s="20">
        <v>2.1191947856657598</v>
      </c>
      <c r="H9" s="20">
        <v>1.51352850260344</v>
      </c>
      <c r="I9" s="20">
        <v>1.3646546905241901</v>
      </c>
      <c r="J9" s="20">
        <v>1.38247950184888</v>
      </c>
      <c r="K9" s="20">
        <v>1.04130336560542</v>
      </c>
      <c r="L9" s="20">
        <v>0.72576090561332396</v>
      </c>
      <c r="M9" s="20"/>
      <c r="N9" s="20"/>
      <c r="O9" s="20"/>
      <c r="P9" s="20"/>
      <c r="Q9" s="35">
        <f>IF(ISERROR(AVERAGE(E9:P9)),"",AVERAGE(E9:P9))</f>
        <v>1.3721430418255394</v>
      </c>
    </row>
    <row r="11" spans="1:17" x14ac:dyDescent="0.35">
      <c r="B11" s="101" t="s">
        <v>60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3"/>
    </row>
    <row r="12" spans="1:17" x14ac:dyDescent="0.35">
      <c r="B12" s="8" t="s">
        <v>44</v>
      </c>
      <c r="C12" s="8" t="s">
        <v>45</v>
      </c>
      <c r="D12" s="8" t="s">
        <v>46</v>
      </c>
      <c r="E12" s="8" t="s">
        <v>47</v>
      </c>
      <c r="F12" s="8" t="s">
        <v>48</v>
      </c>
      <c r="G12" s="8" t="s">
        <v>49</v>
      </c>
      <c r="H12" s="8" t="s">
        <v>50</v>
      </c>
      <c r="I12" s="8" t="s">
        <v>51</v>
      </c>
      <c r="J12" s="8" t="s">
        <v>52</v>
      </c>
      <c r="K12" s="8" t="s">
        <v>53</v>
      </c>
      <c r="L12" s="8" t="s">
        <v>54</v>
      </c>
      <c r="M12" s="8" t="s">
        <v>55</v>
      </c>
      <c r="N12" s="8" t="s">
        <v>56</v>
      </c>
      <c r="O12" s="8" t="s">
        <v>57</v>
      </c>
      <c r="P12" s="8" t="s">
        <v>58</v>
      </c>
      <c r="Q12" s="38" t="s">
        <v>61</v>
      </c>
    </row>
    <row r="13" spans="1:17" x14ac:dyDescent="0.35">
      <c r="B13" s="5" t="str" cm="1">
        <f t="array" aca="1" ref="B13" ca="1">IF(B$3="All",INDIRECT(B$2,TRUE),B$3)</f>
        <v>LL1</v>
      </c>
      <c r="C13" s="5" t="str">
        <f ca="1">IFERROR(IF(B13="All","-",VLOOKUP($B13,'List of AQMS'!$A$59:$C$76,3,FALSE)),"")</f>
        <v xml:space="preserve">AURN - Lullington Heath </v>
      </c>
      <c r="D13" s="5" t="str">
        <f ca="1">IFERROR(IF(B13="All","-",VLOOKUP($B13,'List of AQMS'!$B$38:$C$55,2,FALSE)),"")</f>
        <v>Wealden</v>
      </c>
      <c r="E13" s="21">
        <v>0.99865591397849496</v>
      </c>
      <c r="F13" s="21">
        <v>0.93965517241379304</v>
      </c>
      <c r="G13" s="21">
        <v>0.99057873485868098</v>
      </c>
      <c r="H13" s="21">
        <v>0.99583333333333302</v>
      </c>
      <c r="I13" s="21">
        <v>1</v>
      </c>
      <c r="J13" s="21">
        <v>0.95277777777777795</v>
      </c>
      <c r="K13" s="21">
        <v>0.95833333333333304</v>
      </c>
      <c r="L13" s="21">
        <v>0.91129032258064502</v>
      </c>
      <c r="M13" s="21"/>
      <c r="N13" s="21"/>
      <c r="O13" s="21"/>
      <c r="P13" s="21"/>
      <c r="Q13" s="30">
        <f>IF(ISERROR(AVERAGE(E13:P13)),"",AVERAGE(E13:P13))</f>
        <v>0.9683905735345073</v>
      </c>
    </row>
    <row r="14" spans="1:17" x14ac:dyDescent="0.35">
      <c r="B14" s="107" t="s">
        <v>62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6"/>
    </row>
    <row r="16" spans="1:17" x14ac:dyDescent="0.35">
      <c r="B16" s="10"/>
      <c r="C16" s="93" t="s">
        <v>91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5"/>
    </row>
    <row r="17" spans="2:17" x14ac:dyDescent="0.35">
      <c r="B17" s="8" t="s">
        <v>44</v>
      </c>
      <c r="C17" s="8" t="s">
        <v>45</v>
      </c>
      <c r="D17" s="8" t="s">
        <v>46</v>
      </c>
      <c r="E17" s="8" t="s">
        <v>47</v>
      </c>
      <c r="F17" s="8" t="s">
        <v>48</v>
      </c>
      <c r="G17" s="8" t="s">
        <v>49</v>
      </c>
      <c r="H17" s="8" t="s">
        <v>50</v>
      </c>
      <c r="I17" s="8" t="s">
        <v>51</v>
      </c>
      <c r="J17" s="8" t="s">
        <v>52</v>
      </c>
      <c r="K17" s="8" t="s">
        <v>53</v>
      </c>
      <c r="L17" s="8" t="s">
        <v>54</v>
      </c>
      <c r="M17" s="8" t="s">
        <v>55</v>
      </c>
      <c r="N17" s="8" t="s">
        <v>56</v>
      </c>
      <c r="O17" s="8" t="s">
        <v>57</v>
      </c>
      <c r="P17" s="8" t="s">
        <v>58</v>
      </c>
      <c r="Q17" s="38" t="s">
        <v>64</v>
      </c>
    </row>
    <row r="18" spans="2:17" x14ac:dyDescent="0.35">
      <c r="B18" s="5" t="str" cm="1">
        <f t="array" aca="1" ref="B18" ca="1">IF(B$3="All",INDIRECT(B$2,TRUE),B$3)</f>
        <v>LL1</v>
      </c>
      <c r="C18" s="5" t="str">
        <f ca="1">IFERROR(IF(B18="All","-",VLOOKUP($B18,'List of AQMS'!$A$59:$C$76,3,FALSE)),"")</f>
        <v xml:space="preserve">AURN - Lullington Heath </v>
      </c>
      <c r="D18" s="5" t="str">
        <f ca="1">IFERROR(IF(B18="All","-",VLOOKUP($B18,'List of AQMS'!$B$38:$C$55,2,FALSE)),"")</f>
        <v>Wealden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/>
      <c r="N18" s="22"/>
      <c r="O18" s="22"/>
      <c r="P18" s="22"/>
      <c r="Q18" s="36">
        <f>SUM(E18:P18)</f>
        <v>0</v>
      </c>
    </row>
    <row r="19" spans="2:17" ht="17.5" x14ac:dyDescent="0.45">
      <c r="B19" s="90" t="s">
        <v>186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2"/>
    </row>
    <row r="20" spans="2:17" x14ac:dyDescent="0.3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7" x14ac:dyDescent="0.35">
      <c r="B21" s="10"/>
      <c r="C21" s="93" t="s">
        <v>92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2:17" x14ac:dyDescent="0.35">
      <c r="B22" s="8" t="s">
        <v>44</v>
      </c>
      <c r="C22" s="8" t="s">
        <v>45</v>
      </c>
      <c r="D22" s="8" t="s">
        <v>46</v>
      </c>
      <c r="E22" s="8" t="s">
        <v>47</v>
      </c>
      <c r="F22" s="8" t="s">
        <v>48</v>
      </c>
      <c r="G22" s="8" t="s">
        <v>49</v>
      </c>
      <c r="H22" s="8" t="s">
        <v>50</v>
      </c>
      <c r="I22" s="8" t="s">
        <v>51</v>
      </c>
      <c r="J22" s="8" t="s">
        <v>52</v>
      </c>
      <c r="K22" s="8" t="s">
        <v>53</v>
      </c>
      <c r="L22" s="8" t="s">
        <v>54</v>
      </c>
      <c r="M22" s="8" t="s">
        <v>55</v>
      </c>
      <c r="N22" s="8" t="s">
        <v>56</v>
      </c>
      <c r="O22" s="8" t="s">
        <v>57</v>
      </c>
      <c r="P22" s="8" t="s">
        <v>58</v>
      </c>
      <c r="Q22" s="38" t="s">
        <v>64</v>
      </c>
    </row>
    <row r="23" spans="2:17" x14ac:dyDescent="0.35">
      <c r="B23" s="5" t="str" cm="1">
        <f t="array" aca="1" ref="B23" ca="1">IF(B$3="All",INDIRECT(B$2,TRUE),B$3)</f>
        <v>LL1</v>
      </c>
      <c r="C23" s="5" t="str">
        <f ca="1">IFERROR(IF(B23="All","-",VLOOKUP($B23,'List of AQMS'!$A$59:$C$76,3,FALSE)),"")</f>
        <v xml:space="preserve">AURN - Lullington Heath </v>
      </c>
      <c r="D23" s="5" t="str">
        <f ca="1">IFERROR(IF(B23="All","-",VLOOKUP($B23,'List of AQMS'!$B$38:$C$55,2,FALSE)),"")</f>
        <v>Wealden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/>
      <c r="N23" s="22"/>
      <c r="O23" s="22"/>
      <c r="P23" s="22"/>
      <c r="Q23" s="36">
        <f>SUM(E23:P23)</f>
        <v>0</v>
      </c>
    </row>
    <row r="24" spans="2:17" ht="17.5" x14ac:dyDescent="0.45">
      <c r="B24" s="90" t="s">
        <v>187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</row>
    <row r="25" spans="2:17" x14ac:dyDescent="0.3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7" x14ac:dyDescent="0.35">
      <c r="B26" s="10"/>
      <c r="C26" s="93" t="s">
        <v>93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2:17" x14ac:dyDescent="0.35">
      <c r="B27" s="8" t="s">
        <v>44</v>
      </c>
      <c r="C27" s="8" t="s">
        <v>45</v>
      </c>
      <c r="D27" s="8" t="s">
        <v>46</v>
      </c>
      <c r="E27" s="8" t="s">
        <v>47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 t="s">
        <v>56</v>
      </c>
      <c r="O27" s="8" t="s">
        <v>57</v>
      </c>
      <c r="P27" s="8" t="s">
        <v>58</v>
      </c>
      <c r="Q27" s="38" t="s">
        <v>64</v>
      </c>
    </row>
    <row r="28" spans="2:17" x14ac:dyDescent="0.35">
      <c r="B28" s="5" t="str" cm="1">
        <f t="array" aca="1" ref="B28" ca="1">IF(B$3="All",INDIRECT(B$2,TRUE),B$3)</f>
        <v>LL1</v>
      </c>
      <c r="C28" s="5" t="str">
        <f ca="1">IFERROR(IF(B28="All","-",VLOOKUP($B28,'List of AQMS'!$A$59:$C$76,3,FALSE)),"")</f>
        <v xml:space="preserve">AURN - Lullington Heath </v>
      </c>
      <c r="D28" s="5" t="str">
        <f ca="1">IFERROR(IF(B28="All","-",VLOOKUP($B28,'List of AQMS'!$B$38:$C$55,2,FALSE)),"")</f>
        <v>Wealden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/>
      <c r="N28" s="22"/>
      <c r="O28" s="22"/>
      <c r="P28" s="22"/>
      <c r="Q28" s="36">
        <f>SUM(E28:P28)</f>
        <v>0</v>
      </c>
    </row>
    <row r="29" spans="2:17" ht="17.5" x14ac:dyDescent="0.45">
      <c r="B29" s="90" t="s">
        <v>188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</row>
  </sheetData>
  <sheetProtection algorithmName="SHA-512" hashValue="A1nWRDEeHNndDKeaIpycUqdlps0wQe39b5u23XDaYzhU549nmUlA0Xrht0TFO1TC/uCpc4AYCiH4kTW4KhOsXg==" saltValue="vEjld7lQTt809lhd3AbKtw==" spinCount="100000" sheet="1" objects="1" scenarios="1"/>
  <mergeCells count="9">
    <mergeCell ref="C21:Q21"/>
    <mergeCell ref="B24:Q24"/>
    <mergeCell ref="C26:Q26"/>
    <mergeCell ref="B29:Q29"/>
    <mergeCell ref="B7:Q7"/>
    <mergeCell ref="C16:Q16"/>
    <mergeCell ref="B19:Q19"/>
    <mergeCell ref="B11:Q11"/>
    <mergeCell ref="B14:Q14"/>
  </mergeCells>
  <conditionalFormatting sqref="E13">
    <cfRule type="cellIs" dxfId="4" priority="5" operator="lessThan">
      <formula>0.75</formula>
    </cfRule>
  </conditionalFormatting>
  <conditionalFormatting sqref="Q13">
    <cfRule type="cellIs" dxfId="3" priority="1" operator="lessThan">
      <formula>0.75</formula>
    </cfRule>
  </conditionalFormatting>
  <conditionalFormatting sqref="Q18">
    <cfRule type="cellIs" dxfId="2" priority="4" operator="greaterThan">
      <formula>10</formula>
    </cfRule>
  </conditionalFormatting>
  <conditionalFormatting sqref="Q23">
    <cfRule type="cellIs" dxfId="1" priority="3" operator="greaterThan">
      <formula>10</formula>
    </cfRule>
  </conditionalFormatting>
  <conditionalFormatting sqref="Q28">
    <cfRule type="cellIs" dxfId="0" priority="2" operator="greaterThan">
      <formula>10</formula>
    </cfRule>
  </conditionalFormatting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G77"/>
  <sheetViews>
    <sheetView topLeftCell="A28" zoomScale="70" zoomScaleNormal="70" workbookViewId="0">
      <selection activeCell="E55" sqref="E55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2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2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2" x14ac:dyDescent="0.35">
      <c r="A3" t="s">
        <v>111</v>
      </c>
      <c r="B3" t="s">
        <v>83</v>
      </c>
      <c r="C3" t="s">
        <v>109</v>
      </c>
      <c r="D3">
        <f t="shared" ref="D3:D18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</row>
    <row r="4" spans="1:32" x14ac:dyDescent="0.35">
      <c r="A4" t="s">
        <v>113</v>
      </c>
      <c r="B4" t="s">
        <v>69</v>
      </c>
      <c r="C4" t="s">
        <v>105</v>
      </c>
      <c r="D4">
        <f t="shared" si="0"/>
        <v>8</v>
      </c>
      <c r="E4" t="s">
        <v>113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</row>
    <row r="5" spans="1:32" x14ac:dyDescent="0.35">
      <c r="A5" t="s">
        <v>114</v>
      </c>
      <c r="B5" t="s">
        <v>70</v>
      </c>
      <c r="C5" t="s">
        <v>105</v>
      </c>
      <c r="D5">
        <f t="shared" si="0"/>
        <v>8</v>
      </c>
      <c r="E5" t="s">
        <v>114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38</v>
      </c>
      <c r="AE5" t="s">
        <v>67</v>
      </c>
      <c r="AF5" t="s">
        <v>77</v>
      </c>
    </row>
    <row r="6" spans="1:32" x14ac:dyDescent="0.35">
      <c r="A6" t="s">
        <v>115</v>
      </c>
      <c r="B6" t="s">
        <v>68</v>
      </c>
      <c r="C6" t="s">
        <v>106</v>
      </c>
      <c r="D6">
        <f t="shared" si="0"/>
        <v>9</v>
      </c>
      <c r="E6" t="s">
        <v>115</v>
      </c>
      <c r="M6" t="s">
        <v>89</v>
      </c>
      <c r="N6">
        <v>5</v>
      </c>
      <c r="AA6" t="s">
        <v>38</v>
      </c>
      <c r="AE6" t="s">
        <v>192</v>
      </c>
      <c r="AF6" t="s">
        <v>78</v>
      </c>
    </row>
    <row r="7" spans="1:32" x14ac:dyDescent="0.35">
      <c r="A7" t="s">
        <v>116</v>
      </c>
      <c r="B7" t="s">
        <v>71</v>
      </c>
      <c r="C7" t="s">
        <v>100</v>
      </c>
      <c r="D7">
        <f t="shared" si="0"/>
        <v>1</v>
      </c>
      <c r="E7" t="s">
        <v>116</v>
      </c>
      <c r="M7" t="s">
        <v>99</v>
      </c>
      <c r="N7">
        <v>6</v>
      </c>
      <c r="AE7" t="s">
        <v>68</v>
      </c>
      <c r="AF7" t="s">
        <v>38</v>
      </c>
    </row>
    <row r="8" spans="1:32" x14ac:dyDescent="0.35">
      <c r="A8" t="s">
        <v>117</v>
      </c>
      <c r="B8" t="s">
        <v>72</v>
      </c>
      <c r="C8" t="s">
        <v>100</v>
      </c>
      <c r="D8">
        <f t="shared" si="0"/>
        <v>1</v>
      </c>
      <c r="E8" t="s">
        <v>117</v>
      </c>
      <c r="M8" t="s">
        <v>104</v>
      </c>
      <c r="N8">
        <v>7</v>
      </c>
      <c r="AE8" t="s">
        <v>69</v>
      </c>
    </row>
    <row r="9" spans="1:32" x14ac:dyDescent="0.35">
      <c r="A9" t="s">
        <v>118</v>
      </c>
      <c r="B9" t="s">
        <v>76</v>
      </c>
      <c r="C9" t="s">
        <v>101</v>
      </c>
      <c r="D9">
        <f t="shared" si="0"/>
        <v>2</v>
      </c>
      <c r="E9" t="s">
        <v>118</v>
      </c>
      <c r="M9" t="s">
        <v>105</v>
      </c>
      <c r="N9">
        <v>8</v>
      </c>
      <c r="AE9" t="s">
        <v>70</v>
      </c>
    </row>
    <row r="10" spans="1:32" x14ac:dyDescent="0.35">
      <c r="A10" t="s">
        <v>119</v>
      </c>
      <c r="B10" t="s">
        <v>75</v>
      </c>
      <c r="C10" t="s">
        <v>107</v>
      </c>
      <c r="D10">
        <f t="shared" si="0"/>
        <v>10</v>
      </c>
      <c r="E10" t="s">
        <v>119</v>
      </c>
      <c r="M10" t="s">
        <v>106</v>
      </c>
      <c r="N10">
        <v>9</v>
      </c>
      <c r="AE10" t="s">
        <v>71</v>
      </c>
    </row>
    <row r="11" spans="1:32" x14ac:dyDescent="0.35">
      <c r="A11" t="s">
        <v>120</v>
      </c>
      <c r="B11" t="s">
        <v>73</v>
      </c>
      <c r="C11" t="s">
        <v>107</v>
      </c>
      <c r="D11">
        <f t="shared" si="0"/>
        <v>10</v>
      </c>
      <c r="E11" t="s">
        <v>120</v>
      </c>
      <c r="M11" t="s">
        <v>107</v>
      </c>
      <c r="N11">
        <v>10</v>
      </c>
      <c r="AE11" t="s">
        <v>72</v>
      </c>
    </row>
    <row r="12" spans="1:32" x14ac:dyDescent="0.35">
      <c r="A12" t="s">
        <v>121</v>
      </c>
      <c r="B12" t="s">
        <v>74</v>
      </c>
      <c r="C12" t="s">
        <v>107</v>
      </c>
      <c r="D12">
        <f t="shared" si="0"/>
        <v>10</v>
      </c>
      <c r="E12" t="s">
        <v>121</v>
      </c>
      <c r="M12" t="s">
        <v>108</v>
      </c>
      <c r="N12">
        <v>11</v>
      </c>
      <c r="AE12" t="s">
        <v>73</v>
      </c>
    </row>
    <row r="13" spans="1:32" x14ac:dyDescent="0.35">
      <c r="A13" t="s">
        <v>122</v>
      </c>
      <c r="B13" t="s">
        <v>82</v>
      </c>
      <c r="C13" t="s">
        <v>103</v>
      </c>
      <c r="D13">
        <f t="shared" si="0"/>
        <v>4</v>
      </c>
      <c r="E13" t="s">
        <v>122</v>
      </c>
      <c r="M13" t="s">
        <v>109</v>
      </c>
      <c r="N13">
        <v>12</v>
      </c>
      <c r="AE13" t="s">
        <v>74</v>
      </c>
    </row>
    <row r="14" spans="1:32" x14ac:dyDescent="0.35">
      <c r="A14" t="s">
        <v>123</v>
      </c>
      <c r="B14" t="s">
        <v>77</v>
      </c>
      <c r="C14" t="s">
        <v>89</v>
      </c>
      <c r="D14">
        <f t="shared" si="0"/>
        <v>5</v>
      </c>
      <c r="E14" t="s">
        <v>123</v>
      </c>
      <c r="M14" t="s">
        <v>124</v>
      </c>
      <c r="N14">
        <v>13</v>
      </c>
      <c r="AE14" t="s">
        <v>75</v>
      </c>
    </row>
    <row r="15" spans="1:32" x14ac:dyDescent="0.35">
      <c r="A15" t="s">
        <v>125</v>
      </c>
      <c r="B15" t="s">
        <v>80</v>
      </c>
      <c r="C15" t="s">
        <v>102</v>
      </c>
      <c r="D15">
        <f t="shared" si="0"/>
        <v>3</v>
      </c>
      <c r="E15" t="s">
        <v>125</v>
      </c>
      <c r="M15" t="s">
        <v>38</v>
      </c>
      <c r="AE15" t="s">
        <v>76</v>
      </c>
    </row>
    <row r="16" spans="1:32" x14ac:dyDescent="0.35">
      <c r="A16" t="s">
        <v>126</v>
      </c>
      <c r="B16" t="s">
        <v>78</v>
      </c>
      <c r="C16" t="s">
        <v>102</v>
      </c>
      <c r="D16">
        <f t="shared" si="0"/>
        <v>3</v>
      </c>
      <c r="E16" t="s">
        <v>126</v>
      </c>
      <c r="AE16" t="s">
        <v>77</v>
      </c>
    </row>
    <row r="17" spans="1:33" x14ac:dyDescent="0.35">
      <c r="A17" t="s">
        <v>127</v>
      </c>
      <c r="B17" t="s">
        <v>66</v>
      </c>
      <c r="C17" t="s">
        <v>124</v>
      </c>
      <c r="D17">
        <f t="shared" si="0"/>
        <v>13</v>
      </c>
      <c r="E17" t="s">
        <v>127</v>
      </c>
      <c r="AE17" t="s">
        <v>78</v>
      </c>
    </row>
    <row r="18" spans="1:33" x14ac:dyDescent="0.35">
      <c r="A18" t="s">
        <v>128</v>
      </c>
      <c r="B18" t="s">
        <v>67</v>
      </c>
      <c r="C18" t="s">
        <v>124</v>
      </c>
      <c r="D18">
        <f t="shared" si="0"/>
        <v>13</v>
      </c>
      <c r="E18" t="s">
        <v>128</v>
      </c>
      <c r="AE18" t="s">
        <v>80</v>
      </c>
    </row>
    <row r="19" spans="1:33" x14ac:dyDescent="0.35">
      <c r="AE19" t="s">
        <v>82</v>
      </c>
    </row>
    <row r="20" spans="1:33" x14ac:dyDescent="0.35">
      <c r="AE20" t="s">
        <v>83</v>
      </c>
    </row>
    <row r="21" spans="1:33" x14ac:dyDescent="0.35">
      <c r="A21" t="s">
        <v>25</v>
      </c>
      <c r="AE21" t="s">
        <v>81</v>
      </c>
    </row>
    <row r="22" spans="1:33" x14ac:dyDescent="0.35">
      <c r="A22" s="2">
        <v>44562</v>
      </c>
      <c r="B22" s="2">
        <v>44562</v>
      </c>
      <c r="C22" s="2">
        <v>44593</v>
      </c>
      <c r="D22" s="2">
        <v>44621</v>
      </c>
      <c r="E22" s="2"/>
      <c r="F22" s="2"/>
      <c r="G22" s="2"/>
      <c r="H22" s="2"/>
      <c r="I22" s="2"/>
      <c r="J22" s="2"/>
      <c r="K22" s="2"/>
      <c r="L22" s="2">
        <v>44652</v>
      </c>
      <c r="M22" s="2">
        <v>44682</v>
      </c>
      <c r="N22" s="2">
        <v>44713</v>
      </c>
      <c r="O22" s="2">
        <v>44743</v>
      </c>
      <c r="P22" s="2">
        <v>44774</v>
      </c>
      <c r="AE22" t="s">
        <v>38</v>
      </c>
    </row>
    <row r="23" spans="1:33" x14ac:dyDescent="0.35">
      <c r="A23" s="2">
        <v>44593</v>
      </c>
    </row>
    <row r="24" spans="1:33" x14ac:dyDescent="0.35">
      <c r="A24" s="2">
        <v>44621</v>
      </c>
      <c r="Q24" s="2">
        <v>44805</v>
      </c>
      <c r="R24" s="2">
        <v>44835</v>
      </c>
      <c r="S24" s="2">
        <v>44866</v>
      </c>
      <c r="T24" s="2">
        <v>44896</v>
      </c>
      <c r="U24" s="2">
        <v>44927</v>
      </c>
    </row>
    <row r="25" spans="1:33" x14ac:dyDescent="0.35">
      <c r="A25" s="2">
        <v>44652</v>
      </c>
      <c r="M25" t="s">
        <v>96</v>
      </c>
      <c r="N25" t="s">
        <v>97</v>
      </c>
    </row>
    <row r="26" spans="1:33" x14ac:dyDescent="0.35">
      <c r="A26" s="2">
        <v>44682</v>
      </c>
      <c r="M26" t="s">
        <v>124</v>
      </c>
      <c r="N26">
        <v>13</v>
      </c>
      <c r="Q26" t="s">
        <v>86</v>
      </c>
    </row>
    <row r="27" spans="1:33" x14ac:dyDescent="0.35">
      <c r="A27" s="2">
        <v>44713</v>
      </c>
      <c r="M27" t="s">
        <v>100</v>
      </c>
      <c r="N27">
        <v>1</v>
      </c>
      <c r="P27" t="s">
        <v>100</v>
      </c>
      <c r="Q27" t="s">
        <v>102</v>
      </c>
      <c r="R27" t="s">
        <v>89</v>
      </c>
      <c r="S27" t="s">
        <v>99</v>
      </c>
      <c r="T27" t="s">
        <v>106</v>
      </c>
      <c r="U27" t="s">
        <v>105</v>
      </c>
      <c r="V27" t="s">
        <v>107</v>
      </c>
      <c r="W27" t="s">
        <v>109</v>
      </c>
      <c r="X27" t="s">
        <v>124</v>
      </c>
      <c r="Y27" t="s">
        <v>101</v>
      </c>
      <c r="Z27" t="s">
        <v>103</v>
      </c>
      <c r="AA27" t="s">
        <v>38</v>
      </c>
    </row>
    <row r="28" spans="1:33" x14ac:dyDescent="0.35">
      <c r="A28" s="2">
        <v>44743</v>
      </c>
      <c r="M28" s="25" t="s">
        <v>102</v>
      </c>
      <c r="N28">
        <v>5</v>
      </c>
      <c r="P28" t="s">
        <v>72</v>
      </c>
      <c r="Q28" t="s">
        <v>80</v>
      </c>
      <c r="R28" t="s">
        <v>77</v>
      </c>
      <c r="S28" t="s">
        <v>65</v>
      </c>
      <c r="T28" t="s">
        <v>68</v>
      </c>
      <c r="U28" s="49" t="s">
        <v>69</v>
      </c>
      <c r="V28" t="s">
        <v>74</v>
      </c>
      <c r="W28" t="s">
        <v>83</v>
      </c>
      <c r="X28" t="s">
        <v>66</v>
      </c>
      <c r="Y28" t="s">
        <v>76</v>
      </c>
      <c r="Z28" t="s">
        <v>82</v>
      </c>
      <c r="AA28" t="s">
        <v>65</v>
      </c>
      <c r="AF28" t="s">
        <v>67</v>
      </c>
      <c r="AG28" t="s">
        <v>66</v>
      </c>
    </row>
    <row r="29" spans="1:33" x14ac:dyDescent="0.35">
      <c r="A29" s="2">
        <v>44774</v>
      </c>
      <c r="M29" t="s">
        <v>89</v>
      </c>
      <c r="X29" t="s">
        <v>67</v>
      </c>
      <c r="AA29" t="s">
        <v>66</v>
      </c>
      <c r="AF29" t="s">
        <v>38</v>
      </c>
      <c r="AG29" t="s">
        <v>67</v>
      </c>
    </row>
    <row r="30" spans="1:33" x14ac:dyDescent="0.35">
      <c r="A30" s="2">
        <v>44805</v>
      </c>
      <c r="M30" t="s">
        <v>38</v>
      </c>
      <c r="X30" t="s">
        <v>192</v>
      </c>
      <c r="AA30" t="s">
        <v>67</v>
      </c>
      <c r="AG30" t="s">
        <v>68</v>
      </c>
    </row>
    <row r="31" spans="1:33" x14ac:dyDescent="0.35">
      <c r="A31" s="2">
        <v>44835</v>
      </c>
      <c r="X31" t="s">
        <v>38</v>
      </c>
      <c r="AA31" t="s">
        <v>192</v>
      </c>
      <c r="AG31" t="s">
        <v>69</v>
      </c>
    </row>
    <row r="32" spans="1:33" x14ac:dyDescent="0.35">
      <c r="A32" s="2">
        <v>44866</v>
      </c>
      <c r="AA32" t="s">
        <v>68</v>
      </c>
      <c r="AG32" t="s">
        <v>70</v>
      </c>
    </row>
    <row r="33" spans="1:33" x14ac:dyDescent="0.35">
      <c r="A33" s="2">
        <v>44896</v>
      </c>
      <c r="AA33" s="49" t="s">
        <v>69</v>
      </c>
      <c r="AG33" t="s">
        <v>71</v>
      </c>
    </row>
    <row r="34" spans="1:33" x14ac:dyDescent="0.35">
      <c r="A34" s="2">
        <v>44927</v>
      </c>
      <c r="AA34" t="s">
        <v>72</v>
      </c>
      <c r="AG34" t="s">
        <v>72</v>
      </c>
    </row>
    <row r="35" spans="1:33" x14ac:dyDescent="0.35">
      <c r="AA35" t="s">
        <v>74</v>
      </c>
      <c r="AG35" t="s">
        <v>73</v>
      </c>
    </row>
    <row r="36" spans="1:33" x14ac:dyDescent="0.35">
      <c r="AA36" t="s">
        <v>76</v>
      </c>
      <c r="AG36" t="s">
        <v>74</v>
      </c>
    </row>
    <row r="37" spans="1:33" x14ac:dyDescent="0.35">
      <c r="A37" t="s">
        <v>94</v>
      </c>
      <c r="B37" t="s">
        <v>95</v>
      </c>
      <c r="C37" t="s">
        <v>46</v>
      </c>
      <c r="F37" t="s">
        <v>42</v>
      </c>
      <c r="G37" t="s">
        <v>84</v>
      </c>
      <c r="H37" t="s">
        <v>86</v>
      </c>
      <c r="I37" t="s">
        <v>87</v>
      </c>
      <c r="J37" t="s">
        <v>90</v>
      </c>
      <c r="Q37" t="s">
        <v>84</v>
      </c>
      <c r="AA37" t="s">
        <v>77</v>
      </c>
      <c r="AG37" t="s">
        <v>75</v>
      </c>
    </row>
    <row r="38" spans="1:33" x14ac:dyDescent="0.35">
      <c r="A38" t="s">
        <v>98</v>
      </c>
      <c r="B38" t="s">
        <v>65</v>
      </c>
      <c r="C38" t="s">
        <v>99</v>
      </c>
      <c r="D38">
        <f>VLOOKUP(C38,M$2:N$14,2,FALSE)</f>
        <v>6</v>
      </c>
      <c r="F38" t="s">
        <v>129</v>
      </c>
      <c r="H38" t="s">
        <v>129</v>
      </c>
      <c r="M38" t="s">
        <v>124</v>
      </c>
      <c r="N38" t="s">
        <v>102</v>
      </c>
      <c r="O38" t="s">
        <v>100</v>
      </c>
      <c r="P38" t="s">
        <v>89</v>
      </c>
      <c r="Q38" t="s">
        <v>101</v>
      </c>
      <c r="R38" t="s">
        <v>103</v>
      </c>
      <c r="S38" t="s">
        <v>105</v>
      </c>
      <c r="T38" t="s">
        <v>106</v>
      </c>
      <c r="U38" t="s">
        <v>107</v>
      </c>
      <c r="V38" t="s">
        <v>108</v>
      </c>
      <c r="W38" t="s">
        <v>38</v>
      </c>
      <c r="AA38" t="s">
        <v>80</v>
      </c>
      <c r="AF38" t="s">
        <v>76</v>
      </c>
    </row>
    <row r="39" spans="1:33" x14ac:dyDescent="0.35">
      <c r="A39" t="s">
        <v>111</v>
      </c>
      <c r="B39" t="s">
        <v>83</v>
      </c>
      <c r="C39" t="s">
        <v>109</v>
      </c>
      <c r="D39">
        <f t="shared" ref="D39:D55" si="1">VLOOKUP(C39,M$2:N$14,2,FALSE)</f>
        <v>12</v>
      </c>
      <c r="F39" t="s">
        <v>130</v>
      </c>
      <c r="H39" t="s">
        <v>129</v>
      </c>
      <c r="M39" t="s">
        <v>192</v>
      </c>
      <c r="N39" t="s">
        <v>78</v>
      </c>
      <c r="O39" t="s">
        <v>71</v>
      </c>
      <c r="P39" t="s">
        <v>77</v>
      </c>
      <c r="Q39" t="s">
        <v>76</v>
      </c>
      <c r="R39" t="s">
        <v>82</v>
      </c>
      <c r="S39" t="s">
        <v>69</v>
      </c>
      <c r="T39" t="s">
        <v>68</v>
      </c>
      <c r="U39" t="s">
        <v>73</v>
      </c>
      <c r="V39" t="s">
        <v>81</v>
      </c>
      <c r="W39" t="s">
        <v>192</v>
      </c>
      <c r="AA39" t="s">
        <v>82</v>
      </c>
    </row>
    <row r="40" spans="1:33" x14ac:dyDescent="0.35">
      <c r="A40" t="s">
        <v>113</v>
      </c>
      <c r="B40" t="s">
        <v>69</v>
      </c>
      <c r="C40" t="s">
        <v>105</v>
      </c>
      <c r="D40">
        <f t="shared" si="1"/>
        <v>8</v>
      </c>
      <c r="F40" t="s">
        <v>129</v>
      </c>
      <c r="G40" t="s">
        <v>129</v>
      </c>
      <c r="N40" t="s">
        <v>80</v>
      </c>
      <c r="O40" t="s">
        <v>72</v>
      </c>
      <c r="U40" t="s">
        <v>74</v>
      </c>
      <c r="W40" t="s">
        <v>71</v>
      </c>
      <c r="AA40" t="s">
        <v>83</v>
      </c>
      <c r="AE40" t="s">
        <v>77</v>
      </c>
    </row>
    <row r="41" spans="1:33" x14ac:dyDescent="0.35">
      <c r="A41" t="s">
        <v>114</v>
      </c>
      <c r="B41" t="s">
        <v>70</v>
      </c>
      <c r="C41" t="s">
        <v>105</v>
      </c>
      <c r="D41">
        <f t="shared" si="1"/>
        <v>8</v>
      </c>
      <c r="F41" t="s">
        <v>129</v>
      </c>
      <c r="N41" t="s">
        <v>38</v>
      </c>
      <c r="O41" t="s">
        <v>38</v>
      </c>
      <c r="U41" t="s">
        <v>38</v>
      </c>
      <c r="W41" t="s">
        <v>72</v>
      </c>
      <c r="AA41" t="s">
        <v>38</v>
      </c>
      <c r="AE41" t="s">
        <v>78</v>
      </c>
    </row>
    <row r="42" spans="1:33" x14ac:dyDescent="0.35">
      <c r="A42" t="s">
        <v>115</v>
      </c>
      <c r="B42" t="s">
        <v>68</v>
      </c>
      <c r="C42" t="s">
        <v>106</v>
      </c>
      <c r="D42">
        <f t="shared" si="1"/>
        <v>9</v>
      </c>
      <c r="F42" t="s">
        <v>130</v>
      </c>
      <c r="W42" t="s">
        <v>77</v>
      </c>
      <c r="AE42" t="s">
        <v>80</v>
      </c>
    </row>
    <row r="43" spans="1:33" x14ac:dyDescent="0.35">
      <c r="A43" t="s">
        <v>116</v>
      </c>
      <c r="B43" t="s">
        <v>71</v>
      </c>
      <c r="C43" t="s">
        <v>100</v>
      </c>
      <c r="D43">
        <f t="shared" si="1"/>
        <v>1</v>
      </c>
      <c r="W43" t="s">
        <v>76</v>
      </c>
      <c r="AE43" t="s">
        <v>82</v>
      </c>
    </row>
    <row r="44" spans="1:33" x14ac:dyDescent="0.35">
      <c r="A44" t="s">
        <v>117</v>
      </c>
      <c r="B44" t="s">
        <v>72</v>
      </c>
      <c r="C44" t="s">
        <v>100</v>
      </c>
      <c r="D44">
        <f t="shared" si="1"/>
        <v>1</v>
      </c>
      <c r="G44" t="s">
        <v>130</v>
      </c>
      <c r="W44" t="s">
        <v>82</v>
      </c>
      <c r="AE44" t="s">
        <v>83</v>
      </c>
    </row>
    <row r="45" spans="1:33" x14ac:dyDescent="0.35">
      <c r="A45" t="s">
        <v>118</v>
      </c>
      <c r="B45" t="s">
        <v>76</v>
      </c>
      <c r="C45" t="s">
        <v>101</v>
      </c>
      <c r="D45">
        <f t="shared" si="1"/>
        <v>2</v>
      </c>
      <c r="F45" t="s">
        <v>130</v>
      </c>
      <c r="W45" t="s">
        <v>69</v>
      </c>
      <c r="AE45" t="s">
        <v>38</v>
      </c>
    </row>
    <row r="46" spans="1:33" x14ac:dyDescent="0.35">
      <c r="A46" t="s">
        <v>119</v>
      </c>
      <c r="B46" t="s">
        <v>75</v>
      </c>
      <c r="C46" t="s">
        <v>107</v>
      </c>
      <c r="D46">
        <f t="shared" si="1"/>
        <v>10</v>
      </c>
      <c r="W46" t="s">
        <v>68</v>
      </c>
    </row>
    <row r="47" spans="1:33" x14ac:dyDescent="0.35">
      <c r="A47" t="s">
        <v>120</v>
      </c>
      <c r="B47" t="s">
        <v>73</v>
      </c>
      <c r="C47" t="s">
        <v>107</v>
      </c>
      <c r="D47">
        <f t="shared" si="1"/>
        <v>10</v>
      </c>
      <c r="W47" t="s">
        <v>73</v>
      </c>
    </row>
    <row r="48" spans="1:33" x14ac:dyDescent="0.35">
      <c r="A48" t="s">
        <v>121</v>
      </c>
      <c r="B48" t="s">
        <v>74</v>
      </c>
      <c r="C48" t="s">
        <v>107</v>
      </c>
      <c r="D48">
        <f t="shared" si="1"/>
        <v>10</v>
      </c>
      <c r="W48" t="s">
        <v>74</v>
      </c>
    </row>
    <row r="49" spans="1:23" x14ac:dyDescent="0.35">
      <c r="A49" t="s">
        <v>122</v>
      </c>
      <c r="B49" t="s">
        <v>82</v>
      </c>
      <c r="C49" t="s">
        <v>103</v>
      </c>
      <c r="D49">
        <f t="shared" si="1"/>
        <v>4</v>
      </c>
      <c r="W49" t="s">
        <v>78</v>
      </c>
    </row>
    <row r="50" spans="1:23" x14ac:dyDescent="0.35">
      <c r="A50" t="s">
        <v>123</v>
      </c>
      <c r="B50" t="s">
        <v>77</v>
      </c>
      <c r="C50" t="s">
        <v>89</v>
      </c>
      <c r="D50">
        <f t="shared" si="1"/>
        <v>5</v>
      </c>
      <c r="W50" t="s">
        <v>80</v>
      </c>
    </row>
    <row r="51" spans="1:23" x14ac:dyDescent="0.35">
      <c r="A51" t="s">
        <v>125</v>
      </c>
      <c r="B51" t="s">
        <v>80</v>
      </c>
      <c r="C51" t="s">
        <v>102</v>
      </c>
      <c r="D51">
        <f t="shared" si="1"/>
        <v>3</v>
      </c>
      <c r="F51" t="s">
        <v>131</v>
      </c>
      <c r="G51" t="s">
        <v>131</v>
      </c>
      <c r="W51" t="s">
        <v>81</v>
      </c>
    </row>
    <row r="52" spans="1:23" x14ac:dyDescent="0.35">
      <c r="A52" t="s">
        <v>126</v>
      </c>
      <c r="B52" t="s">
        <v>78</v>
      </c>
      <c r="C52" t="s">
        <v>102</v>
      </c>
      <c r="D52">
        <f t="shared" si="1"/>
        <v>3</v>
      </c>
      <c r="W52" t="s">
        <v>38</v>
      </c>
    </row>
    <row r="53" spans="1:23" x14ac:dyDescent="0.35">
      <c r="A53" t="s">
        <v>127</v>
      </c>
      <c r="B53" t="s">
        <v>66</v>
      </c>
      <c r="C53" t="s">
        <v>124</v>
      </c>
      <c r="D53">
        <f t="shared" si="1"/>
        <v>13</v>
      </c>
      <c r="F53" t="s">
        <v>130</v>
      </c>
      <c r="H53" t="s">
        <v>129</v>
      </c>
      <c r="I53" t="s">
        <v>129</v>
      </c>
    </row>
    <row r="54" spans="1:23" x14ac:dyDescent="0.35">
      <c r="B54" t="s">
        <v>81</v>
      </c>
      <c r="C54" t="s">
        <v>108</v>
      </c>
      <c r="D54">
        <f t="shared" si="1"/>
        <v>11</v>
      </c>
    </row>
    <row r="55" spans="1:23" x14ac:dyDescent="0.35">
      <c r="A55" t="s">
        <v>128</v>
      </c>
      <c r="B55" t="s">
        <v>67</v>
      </c>
      <c r="C55" t="s">
        <v>124</v>
      </c>
      <c r="D55">
        <f t="shared" si="1"/>
        <v>13</v>
      </c>
      <c r="F55" t="s">
        <v>129</v>
      </c>
      <c r="H55" t="s">
        <v>129</v>
      </c>
    </row>
    <row r="56" spans="1:23" x14ac:dyDescent="0.35">
      <c r="B56" t="s">
        <v>192</v>
      </c>
      <c r="C56" t="s">
        <v>124</v>
      </c>
    </row>
    <row r="59" spans="1:23" x14ac:dyDescent="0.35">
      <c r="A59" t="s">
        <v>65</v>
      </c>
      <c r="B59" t="s">
        <v>132</v>
      </c>
      <c r="C59" t="s">
        <v>133</v>
      </c>
    </row>
    <row r="60" spans="1:23" x14ac:dyDescent="0.35">
      <c r="A60" t="s">
        <v>72</v>
      </c>
      <c r="B60" t="s">
        <v>134</v>
      </c>
      <c r="C60" t="s">
        <v>135</v>
      </c>
    </row>
    <row r="61" spans="1:23" x14ac:dyDescent="0.35">
      <c r="A61" t="s">
        <v>77</v>
      </c>
      <c r="B61" t="s">
        <v>136</v>
      </c>
      <c r="C61" t="s">
        <v>137</v>
      </c>
    </row>
    <row r="62" spans="1:23" x14ac:dyDescent="0.35">
      <c r="A62" t="s">
        <v>66</v>
      </c>
      <c r="B62" t="s">
        <v>138</v>
      </c>
      <c r="C62" t="s">
        <v>139</v>
      </c>
    </row>
    <row r="63" spans="1:23" x14ac:dyDescent="0.35">
      <c r="A63" t="s">
        <v>74</v>
      </c>
      <c r="B63" t="s">
        <v>140</v>
      </c>
      <c r="C63" t="s">
        <v>141</v>
      </c>
    </row>
    <row r="64" spans="1:23" x14ac:dyDescent="0.35">
      <c r="A64" t="s">
        <v>69</v>
      </c>
      <c r="B64" t="s">
        <v>142</v>
      </c>
      <c r="C64" t="s">
        <v>143</v>
      </c>
    </row>
    <row r="65" spans="1:3" x14ac:dyDescent="0.35">
      <c r="A65" t="s">
        <v>70</v>
      </c>
      <c r="B65" t="s">
        <v>144</v>
      </c>
      <c r="C65" t="s">
        <v>145</v>
      </c>
    </row>
    <row r="66" spans="1:3" x14ac:dyDescent="0.35">
      <c r="A66" t="s">
        <v>68</v>
      </c>
      <c r="B66" t="s">
        <v>146</v>
      </c>
      <c r="C66" t="s">
        <v>147</v>
      </c>
    </row>
    <row r="67" spans="1:3" x14ac:dyDescent="0.35">
      <c r="A67" t="s">
        <v>71</v>
      </c>
      <c r="B67" t="s">
        <v>148</v>
      </c>
      <c r="C67" t="s">
        <v>149</v>
      </c>
    </row>
    <row r="68" spans="1:3" x14ac:dyDescent="0.35">
      <c r="A68" t="s">
        <v>76</v>
      </c>
      <c r="B68" t="s">
        <v>150</v>
      </c>
      <c r="C68" t="s">
        <v>151</v>
      </c>
    </row>
    <row r="69" spans="1:3" x14ac:dyDescent="0.35">
      <c r="A69" t="s">
        <v>75</v>
      </c>
      <c r="B69" t="s">
        <v>152</v>
      </c>
      <c r="C69" t="s">
        <v>153</v>
      </c>
    </row>
    <row r="70" spans="1:3" x14ac:dyDescent="0.35">
      <c r="A70" t="s">
        <v>73</v>
      </c>
      <c r="B70" t="s">
        <v>154</v>
      </c>
      <c r="C70" t="s">
        <v>155</v>
      </c>
    </row>
    <row r="71" spans="1:3" x14ac:dyDescent="0.35">
      <c r="A71" t="s">
        <v>78</v>
      </c>
      <c r="B71" t="s">
        <v>156</v>
      </c>
      <c r="C71" t="s">
        <v>156</v>
      </c>
    </row>
    <row r="72" spans="1:3" x14ac:dyDescent="0.35">
      <c r="A72" t="s">
        <v>82</v>
      </c>
      <c r="B72" t="s">
        <v>157</v>
      </c>
      <c r="C72" t="s">
        <v>158</v>
      </c>
    </row>
    <row r="73" spans="1:3" x14ac:dyDescent="0.35">
      <c r="A73" t="s">
        <v>83</v>
      </c>
      <c r="B73" t="s">
        <v>159</v>
      </c>
      <c r="C73" t="s">
        <v>160</v>
      </c>
    </row>
    <row r="74" spans="1:3" x14ac:dyDescent="0.35">
      <c r="A74" t="s">
        <v>80</v>
      </c>
      <c r="B74" t="s">
        <v>161</v>
      </c>
      <c r="C74" t="s">
        <v>162</v>
      </c>
    </row>
    <row r="75" spans="1:3" x14ac:dyDescent="0.35">
      <c r="A75" t="s">
        <v>81</v>
      </c>
      <c r="B75" t="s">
        <v>108</v>
      </c>
      <c r="C75" t="s">
        <v>163</v>
      </c>
    </row>
    <row r="76" spans="1:3" x14ac:dyDescent="0.35">
      <c r="A76" t="s">
        <v>67</v>
      </c>
      <c r="B76" t="s">
        <v>164</v>
      </c>
      <c r="C76" t="s">
        <v>165</v>
      </c>
    </row>
    <row r="77" spans="1:3" x14ac:dyDescent="0.35">
      <c r="A77" t="s">
        <v>192</v>
      </c>
      <c r="B77" t="s">
        <v>193</v>
      </c>
      <c r="C77" t="s">
        <v>193</v>
      </c>
    </row>
  </sheetData>
  <sortState xmlns:xlrd2="http://schemas.microsoft.com/office/spreadsheetml/2017/richdata2" ref="AE3:AE20">
    <sortCondition ref="AE3:AE20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b034356bb677a9ea114c555aecf7711f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04d342c99ce0e365f3242fa39ef2b78d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Props1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1285A5-6BCD-419F-96F9-40CC2562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93F784-BF5B-4ECC-BACF-4DCBC306230D}">
  <ds:schemaRefs>
    <ds:schemaRef ds:uri="http://purl.org/dc/elements/1.1/"/>
    <ds:schemaRef ds:uri="7862bb3c-ea2d-4026-8a91-9c15e16d782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b2c7048-9c7f-4499-a60c-fbe5a943c4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42</vt:i4>
      </vt:variant>
    </vt:vector>
  </HeadingPairs>
  <TitlesOfParts>
    <vt:vector size="48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Arun</vt:lpstr>
      <vt:lpstr>Brighton_and_Hove</vt:lpstr>
      <vt:lpstr>Brighton_and_Hove_O3</vt:lpstr>
      <vt:lpstr>Brighton_and_Hove_PM10</vt:lpstr>
      <vt:lpstr>Brighton_and_Hove_PM25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Worthing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2024-10-10T14:30:33Z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