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ureauveritas.sharepoint.com/teams/AirQualityTest/Tenders/Work Directories SP/AIR13115731 - Sussex Air Quality Network/3 Reports/1 Working/Monthly review/2025/"/>
    </mc:Choice>
  </mc:AlternateContent>
  <xr:revisionPtr revIDLastSave="661" documentId="8_{B0E06C01-9AB4-4A7F-B6A3-DF77AA92960D}" xr6:coauthVersionLast="47" xr6:coauthVersionMax="47" xr10:uidLastSave="{E4C2B76B-317F-4A3A-A17B-F0C9109D7CCF}"/>
  <workbookProtection workbookAlgorithmName="SHA-512" workbookHashValue="HgZK0lLN1XUE4tGFa7eF9ve4H5PtWML+U9tYmhe3Vjtetbn4P1bT9/MZDLImQr7V8j7+WLblraA4hXut/sAMuQ==" workbookSaltValue="+24HsK9RE5RFJTCKy+evRg==" workbookSpinCount="100000" lockStructure="1"/>
  <bookViews>
    <workbookView xWindow="-110" yWindow="-110" windowWidth="19420" windowHeight="10420" xr2:uid="{8B472C68-2D75-4A00-A7DC-D54A03E83D2B}"/>
  </bookViews>
  <sheets>
    <sheet name="Document Control" sheetId="24" r:id="rId1"/>
    <sheet name="Monthly Review NO2" sheetId="2" r:id="rId2"/>
    <sheet name="NO2" sheetId="16" state="veryHidden" r:id="rId3"/>
    <sheet name="Monthly Review PM10" sheetId="9" r:id="rId4"/>
    <sheet name="PM10" sheetId="17" state="veryHidden" r:id="rId5"/>
    <sheet name="PM25" sheetId="18" state="veryHidden" r:id="rId6"/>
    <sheet name="Monthly Review PM25" sheetId="10" r:id="rId7"/>
    <sheet name="Monthly Review O3" sheetId="12" r:id="rId8"/>
    <sheet name="O3" sheetId="19" state="veryHidden" r:id="rId9"/>
    <sheet name="Monthly Review SO2" sheetId="15" r:id="rId10"/>
    <sheet name="SO2" sheetId="25" state="veryHidden" r:id="rId11"/>
    <sheet name="List of AQMS" sheetId="1" state="veryHidden" r:id="rId12"/>
  </sheets>
  <definedNames>
    <definedName name="_xlnm._FilterDatabase" localSheetId="1" hidden="1">'Monthly Review NO2'!$A$8:$P$8</definedName>
    <definedName name="_xlnm._FilterDatabase" localSheetId="7" hidden="1">'Monthly Review O3'!$B$8:$Q$8</definedName>
    <definedName name="_xlnm._FilterDatabase" localSheetId="3" hidden="1">'Monthly Review PM10'!$B$8:$Q$8</definedName>
    <definedName name="_xlnm._FilterDatabase" localSheetId="6" hidden="1">'Monthly Review PM25'!$B$8:$Q$8</definedName>
    <definedName name="_xlnm._FilterDatabase" localSheetId="9" hidden="1">'Monthly Review SO2'!$B$8:$Q$8</definedName>
    <definedName name="Adur">'List of AQMS'!$V$3</definedName>
    <definedName name="Adur_PM25">'List of AQMS'!$S$29</definedName>
    <definedName name="All">'List of AQMS'!$AE$3:$AE$23</definedName>
    <definedName name="All_O3">'List of AQMS'!$AF$3:$AF$7</definedName>
    <definedName name="All_PM10">'List of AQMS'!$X$40:$X$54</definedName>
    <definedName name="All_PM25">'List of AQMS'!$AB$29:$AB$46</definedName>
    <definedName name="All_SO2">'List of AQMS'!$AG$3:$AG$5</definedName>
    <definedName name="Arun">'List of AQMS'!$W$3</definedName>
    <definedName name="Brighton_and_Hove">'List of AQMS'!$AD$3:$AD$6</definedName>
    <definedName name="Brighton_and_Hove_O3">'List of AQMS'!$AD$3</definedName>
    <definedName name="Brighton_and_Hove_PM10">'List of AQMS'!$M$40</definedName>
    <definedName name="Brighton_and_Hove_PM25">'List of AQMS'!$X$29:$X$32</definedName>
    <definedName name="Brighton_and_Hove_SO2">'List of AQMS'!$AG$3</definedName>
    <definedName name="Chichester">'List of AQMS'!$Y$3:$Y$5</definedName>
    <definedName name="Chichester_PM10">'List of AQMS'!$S$40</definedName>
    <definedName name="Chichester_PM25">'List of AQMS'!$S$40</definedName>
    <definedName name="Crawley">'List of AQMS'!$Z$3</definedName>
    <definedName name="Crawley_PM10">'List of AQMS'!$T$40</definedName>
    <definedName name="Crawley_PM25">'List of AQMS'!$S$40</definedName>
    <definedName name="Eastbourne">'List of AQMS'!$Q$3:$Q$5</definedName>
    <definedName name="Eastbourne_O3">'List of AQMS'!$Q$3</definedName>
    <definedName name="Eastbourne_PM10">'List of AQMS'!$O$40:$O$42</definedName>
    <definedName name="Eastbourne_PM25">'List of AQMS'!$P$29</definedName>
    <definedName name="Hastings">'List of AQMS'!$R$3</definedName>
    <definedName name="Hastings_PM10">'List of AQMS'!$Q$40</definedName>
    <definedName name="Hastings_PM25">'List of AQMS'!$Y$29</definedName>
    <definedName name="Horsham">'List of AQMS'!$AA$3:$AA$6</definedName>
    <definedName name="Horsham_PM10">'List of AQMS'!$U$40:$U$42</definedName>
    <definedName name="Horsham_PM25">'List of AQMS'!$V$29:$V$32</definedName>
    <definedName name="Lewes">'List of AQMS'!$S$3:$S$5</definedName>
    <definedName name="Lewes_O3">'List of AQMS'!$S$3</definedName>
    <definedName name="Lewes_PM10">'List of AQMS'!$N$40:$N$42</definedName>
    <definedName name="Lewes_PM25">'List of AQMS'!$Q$29</definedName>
    <definedName name="Mid_Sussex">'List of AQMS'!$AB$3</definedName>
    <definedName name="Mid_Sussex_PM10">'List of AQMS'!$W$40</definedName>
    <definedName name="Mid_Sussex_PM25">'List of AQMS'!$AA$29</definedName>
    <definedName name="Rother">'List of AQMS'!$T$3</definedName>
    <definedName name="Rother_PM10">'List of AQMS'!$R$40</definedName>
    <definedName name="Rother_PM25">'List of AQMS'!$Z$29</definedName>
    <definedName name="Wealden">'List of AQMS'!$U$3</definedName>
    <definedName name="Wealden_O3">'List of AQMS'!$U$3</definedName>
    <definedName name="Wealden_PM10">'List of AQMS'!$P$40</definedName>
    <definedName name="Wealden_PM25">'List of AQMS'!$R$29</definedName>
    <definedName name="Wealden_SO2">'List of AQMS'!$AG$4</definedName>
    <definedName name="Worthing">'List of AQMS'!$AC$3</definedName>
    <definedName name="Worthing_PM10">'List of AQMS'!$V$40</definedName>
    <definedName name="Worthing_PM25">'List of AQMS'!$W$29:$W$31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7" l="1"/>
  <c r="O33" i="17"/>
  <c r="O34" i="17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52" i="19" l="1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7" i="19"/>
  <c r="O8" i="19"/>
  <c r="O21" i="19"/>
  <c r="O47" i="18"/>
  <c r="O23" i="18"/>
  <c r="O8" i="17"/>
  <c r="O71" i="17"/>
  <c r="O47" i="17"/>
  <c r="O23" i="17"/>
  <c r="O20" i="16" l="1"/>
  <c r="O56" i="17"/>
  <c r="O98" i="25"/>
  <c r="O99" i="25"/>
  <c r="O100" i="25"/>
  <c r="O101" i="25"/>
  <c r="O102" i="25"/>
  <c r="O103" i="25"/>
  <c r="O104" i="25"/>
  <c r="O105" i="25"/>
  <c r="O106" i="25"/>
  <c r="O107" i="25"/>
  <c r="O108" i="25"/>
  <c r="O109" i="25"/>
  <c r="O110" i="25"/>
  <c r="O111" i="25"/>
  <c r="O112" i="25"/>
  <c r="O113" i="25"/>
  <c r="O114" i="25"/>
  <c r="O115" i="25"/>
  <c r="O116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68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41" i="25"/>
  <c r="O42" i="25"/>
  <c r="O43" i="25"/>
  <c r="O44" i="25"/>
  <c r="O45" i="25"/>
  <c r="O46" i="25"/>
  <c r="O31" i="25"/>
  <c r="O32" i="25"/>
  <c r="O33" i="25"/>
  <c r="O34" i="25"/>
  <c r="O35" i="25"/>
  <c r="O36" i="25"/>
  <c r="O37" i="25"/>
  <c r="O38" i="25"/>
  <c r="O39" i="25"/>
  <c r="O40" i="25"/>
  <c r="O21" i="25"/>
  <c r="O22" i="25"/>
  <c r="O23" i="25"/>
  <c r="O4" i="25"/>
  <c r="O5" i="25"/>
  <c r="O6" i="25"/>
  <c r="O7" i="25"/>
  <c r="O8" i="25"/>
  <c r="O9" i="25"/>
  <c r="O97" i="25"/>
  <c r="O93" i="25"/>
  <c r="O74" i="25"/>
  <c r="O70" i="25" l="1"/>
  <c r="O69" i="25"/>
  <c r="O51" i="25"/>
  <c r="O47" i="25"/>
  <c r="O30" i="25"/>
  <c r="O29" i="25"/>
  <c r="O28" i="25"/>
  <c r="O20" i="25"/>
  <c r="O19" i="25"/>
  <c r="O18" i="25"/>
  <c r="O17" i="25"/>
  <c r="O16" i="25"/>
  <c r="O15" i="25"/>
  <c r="O14" i="25"/>
  <c r="O13" i="25"/>
  <c r="O12" i="25"/>
  <c r="O11" i="25"/>
  <c r="O10" i="25"/>
  <c r="O31" i="16"/>
  <c r="O8" i="16"/>
  <c r="D59" i="1"/>
  <c r="D60" i="1"/>
  <c r="O7" i="18"/>
  <c r="O31" i="18"/>
  <c r="B22" i="15" a="1"/>
  <c r="B9" i="15" a="1"/>
  <c r="B29" i="15" a="1"/>
  <c r="B15" i="15" a="1"/>
  <c r="B36" i="15" a="1"/>
  <c r="Q37" i="15" l="1" a="1"/>
  <c r="Q37" i="15" s="1"/>
  <c r="E37" i="15" a="1"/>
  <c r="E37" i="15" s="1"/>
  <c r="Q30" i="15" a="1"/>
  <c r="Q30" i="15" s="1"/>
  <c r="E30" i="15" a="1"/>
  <c r="E30" i="15" s="1"/>
  <c r="Q23" i="15" a="1"/>
  <c r="Q23" i="15" s="1"/>
  <c r="C23" i="15"/>
  <c r="E23" i="15" a="1"/>
  <c r="E23" i="15" s="1"/>
  <c r="C24" i="15"/>
  <c r="D24" i="15"/>
  <c r="D23" i="15"/>
  <c r="E16" i="15" a="1"/>
  <c r="E16" i="15" s="1"/>
  <c r="E10" i="15" a="1"/>
  <c r="E10" i="15" s="1"/>
  <c r="D38" i="15"/>
  <c r="D37" i="15"/>
  <c r="D31" i="15"/>
  <c r="D30" i="15"/>
  <c r="D16" i="15"/>
  <c r="D17" i="15"/>
  <c r="C37" i="15"/>
  <c r="C38" i="15"/>
  <c r="C30" i="15"/>
  <c r="C31" i="15"/>
  <c r="C17" i="15"/>
  <c r="C16" i="15"/>
  <c r="B15" i="15"/>
  <c r="B36" i="15"/>
  <c r="B29" i="15"/>
  <c r="B22" i="15"/>
  <c r="B9" i="15"/>
  <c r="D10" i="15"/>
  <c r="D11" i="15"/>
  <c r="C10" i="15"/>
  <c r="C11" i="15"/>
  <c r="O55" i="17"/>
  <c r="O31" i="17"/>
  <c r="O7" i="17"/>
  <c r="O9" i="17"/>
  <c r="O53" i="16"/>
  <c r="O55" i="16"/>
  <c r="O56" i="16"/>
  <c r="O30" i="16"/>
  <c r="O32" i="16"/>
  <c r="O33" i="16"/>
  <c r="O34" i="16"/>
  <c r="O7" i="16"/>
  <c r="O9" i="16"/>
  <c r="O10" i="16"/>
  <c r="O11" i="16"/>
  <c r="O12" i="16"/>
  <c r="O13" i="16"/>
  <c r="O14" i="16"/>
  <c r="O15" i="16"/>
  <c r="O16" i="16"/>
  <c r="O17" i="16"/>
  <c r="O18" i="16"/>
  <c r="O5" i="16"/>
  <c r="Q36" i="15" l="1" a="1"/>
  <c r="Q36" i="15" s="1"/>
  <c r="Q38" i="15" s="1" a="1"/>
  <c r="Q38" i="15" s="1"/>
  <c r="Q29" i="15" a="1"/>
  <c r="Q29" i="15" s="1"/>
  <c r="Q31" i="15" s="1" a="1"/>
  <c r="Q31" i="15" s="1"/>
  <c r="E36" i="15" a="1"/>
  <c r="E36" i="15" s="1"/>
  <c r="E38" i="15" s="1" a="1"/>
  <c r="E38" i="15" s="1"/>
  <c r="E29" i="15" a="1"/>
  <c r="E29" i="15" s="1"/>
  <c r="E31" i="15" s="1" a="1"/>
  <c r="E31" i="15" s="1"/>
  <c r="Q10" i="15"/>
  <c r="Q16" i="15"/>
  <c r="E22" i="15" a="1"/>
  <c r="E22" i="15" s="1"/>
  <c r="E24" i="15" s="1" a="1"/>
  <c r="E24" i="15" s="1"/>
  <c r="E9" i="15" a="1"/>
  <c r="E9" i="15" s="1"/>
  <c r="E11" i="15" s="1" a="1"/>
  <c r="E11" i="15" s="1"/>
  <c r="E15" i="15" a="1"/>
  <c r="E15" i="15" s="1"/>
  <c r="E17" i="15" s="1" a="1"/>
  <c r="E17" i="15" s="1"/>
  <c r="C36" i="15"/>
  <c r="D36" i="15"/>
  <c r="C29" i="15"/>
  <c r="D29" i="15"/>
  <c r="C22" i="15"/>
  <c r="D22" i="15"/>
  <c r="C15" i="15"/>
  <c r="D15" i="15"/>
  <c r="C9" i="15"/>
  <c r="D9" i="15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2" i="16"/>
  <c r="O51" i="16"/>
  <c r="O50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29" i="16"/>
  <c r="O28" i="16"/>
  <c r="O27" i="16"/>
  <c r="O23" i="16"/>
  <c r="O22" i="16"/>
  <c r="O21" i="16"/>
  <c r="O19" i="16"/>
  <c r="O6" i="16"/>
  <c r="O4" i="16"/>
  <c r="O37" i="17"/>
  <c r="O5" i="19"/>
  <c r="O6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2" i="19"/>
  <c r="O23" i="19"/>
  <c r="O29" i="19"/>
  <c r="O30" i="19"/>
  <c r="O46" i="19"/>
  <c r="O47" i="19"/>
  <c r="O29" i="18"/>
  <c r="O30" i="18"/>
  <c r="O48" i="18"/>
  <c r="O28" i="18"/>
  <c r="O4" i="18"/>
  <c r="O5" i="18"/>
  <c r="O6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4" i="18"/>
  <c r="O42" i="17"/>
  <c r="O43" i="17"/>
  <c r="O44" i="17"/>
  <c r="O45" i="17"/>
  <c r="O46" i="17"/>
  <c r="O48" i="17"/>
  <c r="B9" i="9" a="1"/>
  <c r="B9" i="10" a="1"/>
  <c r="Q16" i="10" l="1" a="1"/>
  <c r="Q16" i="10" s="1"/>
  <c r="Q17" i="10" a="1"/>
  <c r="Q17" i="10" s="1"/>
  <c r="Q18" i="10" a="1"/>
  <c r="Q18" i="10" s="1"/>
  <c r="E17" i="10" a="1"/>
  <c r="E17" i="10" s="1"/>
  <c r="E18" i="10" a="1"/>
  <c r="E18" i="10" s="1"/>
  <c r="E16" i="10" a="1"/>
  <c r="E16" i="10" s="1"/>
  <c r="D16" i="10"/>
  <c r="D17" i="10"/>
  <c r="D18" i="10"/>
  <c r="C16" i="10"/>
  <c r="C17" i="10"/>
  <c r="C19" i="10"/>
  <c r="C18" i="10"/>
  <c r="E10" i="10" a="1"/>
  <c r="E10" i="10" s="1"/>
  <c r="E12" i="10" a="1"/>
  <c r="E12" i="10" s="1"/>
  <c r="E13" i="10" a="1"/>
  <c r="E13" i="10" s="1"/>
  <c r="E14" i="10" a="1"/>
  <c r="E14" i="10" s="1"/>
  <c r="E15" i="10" a="1"/>
  <c r="E15" i="10" s="1"/>
  <c r="E19" i="10" a="1"/>
  <c r="E19" i="10" s="1"/>
  <c r="E20" i="10" a="1"/>
  <c r="E20" i="10" s="1"/>
  <c r="E21" i="10" a="1"/>
  <c r="E21" i="10" s="1"/>
  <c r="E22" i="10" a="1"/>
  <c r="E22" i="10" s="1"/>
  <c r="C23" i="9"/>
  <c r="D23" i="9"/>
  <c r="D24" i="10"/>
  <c r="C24" i="10"/>
  <c r="Q11" i="15"/>
  <c r="Q22" i="15"/>
  <c r="Q24" i="15" s="1" a="1"/>
  <c r="Q24" i="15" s="1"/>
  <c r="Q17" i="15"/>
  <c r="Q19" i="9" a="1"/>
  <c r="Q19" i="9" s="1"/>
  <c r="E11" i="9" a="1"/>
  <c r="E11" i="9" s="1"/>
  <c r="E16" i="9" a="1"/>
  <c r="E16" i="9" s="1"/>
  <c r="E20" i="9" a="1"/>
  <c r="E20" i="9" s="1"/>
  <c r="E19" i="9" a="1"/>
  <c r="E19" i="9" s="1"/>
  <c r="E12" i="9" a="1"/>
  <c r="E12" i="9" s="1"/>
  <c r="E17" i="9" a="1"/>
  <c r="E17" i="9" s="1"/>
  <c r="E21" i="9" a="1"/>
  <c r="E21" i="9" s="1"/>
  <c r="E13" i="9" a="1"/>
  <c r="E13" i="9" s="1"/>
  <c r="E14" i="9" a="1"/>
  <c r="E14" i="9" s="1"/>
  <c r="E15" i="9" a="1"/>
  <c r="E15" i="9" s="1"/>
  <c r="E18" i="9" a="1"/>
  <c r="E18" i="9" s="1"/>
  <c r="D11" i="9"/>
  <c r="D19" i="9"/>
  <c r="D12" i="9"/>
  <c r="D20" i="9"/>
  <c r="D13" i="9"/>
  <c r="D21" i="9"/>
  <c r="D14" i="9"/>
  <c r="D15" i="9"/>
  <c r="D16" i="9"/>
  <c r="D17" i="9"/>
  <c r="D18" i="9"/>
  <c r="D10" i="9"/>
  <c r="C10" i="9"/>
  <c r="C18" i="9"/>
  <c r="C11" i="9"/>
  <c r="C19" i="9"/>
  <c r="C12" i="9"/>
  <c r="C20" i="9"/>
  <c r="C13" i="9"/>
  <c r="C21" i="9"/>
  <c r="C14" i="9"/>
  <c r="C22" i="9"/>
  <c r="C15" i="9"/>
  <c r="C16" i="9"/>
  <c r="C17" i="9"/>
  <c r="D26" i="10"/>
  <c r="D10" i="10"/>
  <c r="D21" i="10"/>
  <c r="D11" i="10"/>
  <c r="D22" i="10"/>
  <c r="D12" i="10"/>
  <c r="D23" i="10"/>
  <c r="D13" i="10"/>
  <c r="D25" i="10"/>
  <c r="D14" i="10"/>
  <c r="D15" i="10"/>
  <c r="D19" i="10"/>
  <c r="D20" i="10"/>
  <c r="C10" i="10"/>
  <c r="C21" i="10"/>
  <c r="C23" i="10"/>
  <c r="C25" i="10"/>
  <c r="C11" i="10"/>
  <c r="C22" i="10"/>
  <c r="C12" i="10"/>
  <c r="C13" i="10"/>
  <c r="C14" i="10"/>
  <c r="C26" i="10"/>
  <c r="C20" i="10"/>
  <c r="C15" i="10"/>
  <c r="Q22" i="10" a="1"/>
  <c r="Q22" i="10" s="1"/>
  <c r="B9" i="10"/>
  <c r="B9" i="9"/>
  <c r="D9" i="10" l="1"/>
  <c r="Q9" i="9" a="1"/>
  <c r="Q9" i="9" s="1"/>
  <c r="D9" i="9"/>
  <c r="E9" i="9" a="1"/>
  <c r="E9" i="9" s="1"/>
  <c r="C9" i="9"/>
  <c r="C9" i="10"/>
  <c r="D57" i="1"/>
  <c r="O24" i="17"/>
  <c r="O67" i="17"/>
  <c r="O68" i="17"/>
  <c r="O69" i="17"/>
  <c r="O70" i="17"/>
  <c r="O72" i="17"/>
  <c r="Q15" i="15" l="1"/>
  <c r="B28" i="9" a="1"/>
  <c r="B31" i="10" a="1"/>
  <c r="B9" i="12" a="1"/>
  <c r="B17" i="12" a="1"/>
  <c r="B47" i="9" a="1"/>
  <c r="B26" i="12" a="1"/>
  <c r="Q40" i="10" l="1" a="1"/>
  <c r="Q40" i="10" s="1"/>
  <c r="Q41" i="10" a="1"/>
  <c r="Q41" i="10" s="1"/>
  <c r="Q42" i="10" a="1"/>
  <c r="Q42" i="10" s="1"/>
  <c r="E41" i="10" a="1"/>
  <c r="E41" i="10" s="1"/>
  <c r="E42" i="10" a="1"/>
  <c r="E42" i="10" s="1"/>
  <c r="E40" i="10" a="1"/>
  <c r="E40" i="10" s="1"/>
  <c r="D41" i="10"/>
  <c r="D40" i="10"/>
  <c r="D42" i="10"/>
  <c r="C41" i="10"/>
  <c r="C40" i="10"/>
  <c r="C42" i="10"/>
  <c r="E32" i="10" a="1"/>
  <c r="E32" i="10" s="1"/>
  <c r="E34" i="10" a="1"/>
  <c r="E34" i="10" s="1"/>
  <c r="E35" i="10" a="1"/>
  <c r="E35" i="10" s="1"/>
  <c r="E36" i="10" a="1"/>
  <c r="E36" i="10" s="1"/>
  <c r="E37" i="10" a="1"/>
  <c r="E37" i="10" s="1"/>
  <c r="E38" i="10" a="1"/>
  <c r="E38" i="10" s="1"/>
  <c r="E39" i="10" a="1"/>
  <c r="E39" i="10" s="1"/>
  <c r="E43" i="10" a="1"/>
  <c r="E43" i="10" s="1"/>
  <c r="E44" i="10" a="1"/>
  <c r="E44" i="10" s="1"/>
  <c r="Q59" i="9" a="1"/>
  <c r="Q59" i="9" s="1"/>
  <c r="Q60" i="9" a="1"/>
  <c r="Q60" i="9" s="1"/>
  <c r="E48" i="9" a="1"/>
  <c r="E48" i="9" s="1"/>
  <c r="E49" i="9" a="1"/>
  <c r="E49" i="9" s="1"/>
  <c r="E50" i="9" a="1"/>
  <c r="E50" i="9" s="1"/>
  <c r="E51" i="9" a="1"/>
  <c r="E51" i="9" s="1"/>
  <c r="E52" i="9" a="1"/>
  <c r="E52" i="9" s="1"/>
  <c r="E53" i="9" a="1"/>
  <c r="E53" i="9" s="1"/>
  <c r="E54" i="9" a="1"/>
  <c r="E54" i="9" s="1"/>
  <c r="E55" i="9" a="1"/>
  <c r="E55" i="9" s="1"/>
  <c r="E56" i="9" a="1"/>
  <c r="E56" i="9" s="1"/>
  <c r="E57" i="9" a="1"/>
  <c r="E57" i="9" s="1"/>
  <c r="E58" i="9" a="1"/>
  <c r="E58" i="9" s="1"/>
  <c r="E59" i="9" a="1"/>
  <c r="E59" i="9" s="1"/>
  <c r="E60" i="9" a="1"/>
  <c r="E60" i="9" s="1"/>
  <c r="E29" i="9" a="1"/>
  <c r="E29" i="9" s="1"/>
  <c r="E30" i="9" a="1"/>
  <c r="E30" i="9" s="1"/>
  <c r="E31" i="9" a="1"/>
  <c r="E31" i="9" s="1"/>
  <c r="E32" i="9" a="1"/>
  <c r="E32" i="9" s="1"/>
  <c r="E33" i="9" a="1"/>
  <c r="E33" i="9" s="1"/>
  <c r="E34" i="9" a="1"/>
  <c r="E34" i="9" s="1"/>
  <c r="E35" i="9" a="1"/>
  <c r="E35" i="9" s="1"/>
  <c r="E36" i="9" a="1"/>
  <c r="E36" i="9" s="1"/>
  <c r="E37" i="9" a="1"/>
  <c r="E37" i="9" s="1"/>
  <c r="E38" i="9" a="1"/>
  <c r="E38" i="9" s="1"/>
  <c r="E39" i="9" a="1"/>
  <c r="E39" i="9" s="1"/>
  <c r="E40" i="9" a="1"/>
  <c r="E40" i="9" s="1"/>
  <c r="E41" i="9" a="1"/>
  <c r="E41" i="9" s="1"/>
  <c r="C59" i="9"/>
  <c r="D59" i="9"/>
  <c r="C41" i="9"/>
  <c r="D41" i="9"/>
  <c r="D47" i="10"/>
  <c r="C47" i="10"/>
  <c r="Q29" i="12" a="1"/>
  <c r="Q29" i="12" s="1"/>
  <c r="Q52" i="9" a="1"/>
  <c r="Q52" i="9" s="1"/>
  <c r="Q57" i="9" a="1"/>
  <c r="Q57" i="9" s="1"/>
  <c r="Q58" i="9" a="1"/>
  <c r="Q58" i="9" s="1"/>
  <c r="D50" i="9"/>
  <c r="D58" i="9"/>
  <c r="D51" i="9"/>
  <c r="D60" i="9"/>
  <c r="D52" i="9"/>
  <c r="D61" i="9"/>
  <c r="D53" i="9"/>
  <c r="D57" i="9"/>
  <c r="D54" i="9"/>
  <c r="D49" i="9"/>
  <c r="D55" i="9"/>
  <c r="D56" i="9"/>
  <c r="D48" i="9"/>
  <c r="C49" i="9"/>
  <c r="C57" i="9"/>
  <c r="C60" i="9"/>
  <c r="C50" i="9"/>
  <c r="C58" i="9"/>
  <c r="C51" i="9"/>
  <c r="C52" i="9"/>
  <c r="C61" i="9"/>
  <c r="C53" i="9"/>
  <c r="C54" i="9"/>
  <c r="C55" i="9"/>
  <c r="C56" i="9"/>
  <c r="C48" i="9"/>
  <c r="D42" i="9"/>
  <c r="D30" i="9"/>
  <c r="D38" i="9"/>
  <c r="D31" i="9"/>
  <c r="D39" i="9"/>
  <c r="D32" i="9"/>
  <c r="D40" i="9"/>
  <c r="D33" i="9"/>
  <c r="D34" i="9"/>
  <c r="D35" i="9"/>
  <c r="D37" i="9"/>
  <c r="D36" i="9"/>
  <c r="D29" i="9"/>
  <c r="C30" i="9"/>
  <c r="C38" i="9"/>
  <c r="C39" i="9"/>
  <c r="C31" i="9"/>
  <c r="C32" i="9"/>
  <c r="C33" i="9"/>
  <c r="C42" i="9"/>
  <c r="C34" i="9"/>
  <c r="C35" i="9"/>
  <c r="C40" i="9"/>
  <c r="C36" i="9"/>
  <c r="C37" i="9"/>
  <c r="C29" i="9"/>
  <c r="D48" i="10"/>
  <c r="D32" i="10"/>
  <c r="D43" i="10"/>
  <c r="D33" i="10"/>
  <c r="D44" i="10"/>
  <c r="D34" i="10"/>
  <c r="D45" i="10"/>
  <c r="D35" i="10"/>
  <c r="D46" i="10"/>
  <c r="D36" i="10"/>
  <c r="D39" i="10"/>
  <c r="D37" i="10"/>
  <c r="D38" i="10"/>
  <c r="C32" i="10"/>
  <c r="C43" i="10"/>
  <c r="C45" i="10"/>
  <c r="C33" i="10"/>
  <c r="C44" i="10"/>
  <c r="C35" i="10"/>
  <c r="C34" i="10"/>
  <c r="C46" i="10"/>
  <c r="C36" i="10"/>
  <c r="C48" i="10"/>
  <c r="C39" i="10"/>
  <c r="C37" i="10"/>
  <c r="C38" i="10"/>
  <c r="Q44" i="10" a="1"/>
  <c r="Q44" i="10" s="1"/>
  <c r="E27" i="12" a="1"/>
  <c r="E27" i="12" s="1"/>
  <c r="E28" i="12" a="1"/>
  <c r="E28" i="12" s="1"/>
  <c r="E29" i="12" a="1"/>
  <c r="E29" i="12" s="1"/>
  <c r="Q37" i="10" a="1"/>
  <c r="Q37" i="10" s="1"/>
  <c r="Q38" i="10" a="1"/>
  <c r="Q38" i="10" s="1"/>
  <c r="Q35" i="10" a="1"/>
  <c r="Q35" i="10" s="1"/>
  <c r="Q39" i="10" a="1"/>
  <c r="Q39" i="10" s="1"/>
  <c r="Q32" i="10" a="1"/>
  <c r="Q32" i="10" s="1"/>
  <c r="Q36" i="10" a="1"/>
  <c r="Q36" i="10" s="1"/>
  <c r="Q10" i="10" a="1"/>
  <c r="Q10" i="10" s="1"/>
  <c r="Q14" i="10" a="1"/>
  <c r="Q14" i="10" s="1"/>
  <c r="Q15" i="10" a="1"/>
  <c r="Q15" i="10" s="1"/>
  <c r="Q19" i="10" a="1"/>
  <c r="Q19" i="10" s="1"/>
  <c r="Q13" i="10" a="1"/>
  <c r="Q13" i="10" s="1"/>
  <c r="Q20" i="10" a="1"/>
  <c r="Q20" i="10" s="1"/>
  <c r="Q27" i="12" a="1"/>
  <c r="Q27" i="12" s="1"/>
  <c r="Q28" i="12" a="1"/>
  <c r="Q28" i="12" s="1"/>
  <c r="Q20" i="12" a="1"/>
  <c r="Q20" i="12" s="1"/>
  <c r="Q18" i="12" a="1"/>
  <c r="Q18" i="12" s="1"/>
  <c r="Q19" i="12" a="1"/>
  <c r="Q19" i="12" s="1"/>
  <c r="Q12" i="12" a="1"/>
  <c r="Q12" i="12" s="1"/>
  <c r="Q11" i="12" a="1"/>
  <c r="Q11" i="12" s="1"/>
  <c r="Q10" i="12" a="1"/>
  <c r="Q10" i="12" s="1"/>
  <c r="E10" i="9" a="1"/>
  <c r="E10" i="9" s="1"/>
  <c r="D29" i="12"/>
  <c r="C30" i="12"/>
  <c r="C29" i="12"/>
  <c r="D28" i="12"/>
  <c r="C28" i="12"/>
  <c r="D27" i="12"/>
  <c r="C27" i="12"/>
  <c r="D30" i="12"/>
  <c r="D19" i="12"/>
  <c r="C19" i="12"/>
  <c r="D21" i="12"/>
  <c r="C21" i="12"/>
  <c r="D20" i="12"/>
  <c r="D18" i="12"/>
  <c r="C18" i="12"/>
  <c r="C20" i="12"/>
  <c r="C10" i="12"/>
  <c r="D10" i="12"/>
  <c r="C11" i="12"/>
  <c r="D12" i="12"/>
  <c r="D11" i="12"/>
  <c r="C12" i="12"/>
  <c r="C13" i="12"/>
  <c r="D13" i="12"/>
  <c r="D22" i="9"/>
  <c r="B47" i="9"/>
  <c r="B26" i="12"/>
  <c r="B28" i="9"/>
  <c r="B31" i="10"/>
  <c r="B17" i="12"/>
  <c r="B9" i="12"/>
  <c r="O51" i="19"/>
  <c r="O28" i="19"/>
  <c r="O4" i="19"/>
  <c r="E22" i="9" l="1" a="1"/>
  <c r="E22" i="9" s="1"/>
  <c r="E23" i="9" s="1" a="1"/>
  <c r="E23" i="9" s="1"/>
  <c r="D31" i="10"/>
  <c r="D47" i="9"/>
  <c r="D28" i="9"/>
  <c r="C47" i="9"/>
  <c r="C28" i="9"/>
  <c r="C31" i="10"/>
  <c r="E26" i="12" a="1"/>
  <c r="E26" i="12" s="1"/>
  <c r="E30" i="12" s="1" a="1"/>
  <c r="E30" i="12" s="1"/>
  <c r="E47" i="9" a="1"/>
  <c r="E47" i="9" s="1"/>
  <c r="E61" i="9" s="1" a="1"/>
  <c r="E61" i="9" s="1"/>
  <c r="Q31" i="10" a="1"/>
  <c r="Q31" i="10" s="1"/>
  <c r="Q9" i="10" a="1"/>
  <c r="Q9" i="10" s="1"/>
  <c r="Q26" i="12" a="1"/>
  <c r="Q26" i="12" s="1"/>
  <c r="Q30" i="12" s="1" a="1"/>
  <c r="Q30" i="12" s="1"/>
  <c r="E31" i="10" a="1"/>
  <c r="E31" i="10" s="1"/>
  <c r="E9" i="10" a="1"/>
  <c r="E9" i="10" s="1"/>
  <c r="Q17" i="12" a="1"/>
  <c r="Q17" i="12" s="1"/>
  <c r="Q9" i="12" a="1"/>
  <c r="Q9" i="12" s="1"/>
  <c r="E28" i="9" a="1"/>
  <c r="E28" i="9" s="1"/>
  <c r="E42" i="9" s="1" a="1"/>
  <c r="E42" i="9" s="1"/>
  <c r="D26" i="12"/>
  <c r="C26" i="12"/>
  <c r="D17" i="12"/>
  <c r="C17" i="12"/>
  <c r="C9" i="12"/>
  <c r="D9" i="12"/>
  <c r="E18" i="12" a="1"/>
  <c r="E18" i="12" s="1"/>
  <c r="E10" i="12" a="1"/>
  <c r="E10" i="12" s="1"/>
  <c r="E11" i="10" l="1" a="1"/>
  <c r="E11" i="10" s="1"/>
  <c r="E33" i="10" a="1"/>
  <c r="E33" i="10" s="1"/>
  <c r="Q42" i="9" a="1"/>
  <c r="Q42" i="9" s="1"/>
  <c r="Q11" i="10" a="1"/>
  <c r="Q11" i="10" s="1"/>
  <c r="Q21" i="10" s="1" a="1"/>
  <c r="Q21" i="10" s="1"/>
  <c r="Q33" i="10" a="1"/>
  <c r="Q33" i="10" s="1"/>
  <c r="Q43" i="10" s="1" a="1"/>
  <c r="Q43" i="10" s="1"/>
  <c r="E17" i="12" a="1"/>
  <c r="E17" i="12" s="1"/>
  <c r="E9" i="12" a="1"/>
  <c r="E9" i="12" s="1"/>
  <c r="O22" i="17"/>
  <c r="Q14" i="9" s="1" a="1"/>
  <c r="Q14" i="9" s="1"/>
  <c r="O21" i="17"/>
  <c r="Q41" i="9" s="1" a="1"/>
  <c r="Q41" i="9" s="1"/>
  <c r="O20" i="17"/>
  <c r="Q20" i="9" s="1" a="1"/>
  <c r="Q20" i="9" s="1"/>
  <c r="O18" i="17"/>
  <c r="Q12" i="9" s="1" a="1"/>
  <c r="Q12" i="9" s="1"/>
  <c r="O17" i="17"/>
  <c r="Q13" i="9" s="1" a="1"/>
  <c r="Q13" i="9" s="1"/>
  <c r="O16" i="17"/>
  <c r="O15" i="17"/>
  <c r="O14" i="17"/>
  <c r="Q17" i="9" s="1" a="1"/>
  <c r="Q17" i="9" s="1"/>
  <c r="O13" i="17"/>
  <c r="Q11" i="9" s="1" a="1"/>
  <c r="Q11" i="9" s="1"/>
  <c r="O12" i="17"/>
  <c r="Q10" i="9" s="1" a="1"/>
  <c r="Q10" i="9" s="1"/>
  <c r="O11" i="17"/>
  <c r="O10" i="17"/>
  <c r="Q15" i="9" s="1" a="1"/>
  <c r="Q15" i="9" s="1"/>
  <c r="Q16" i="9" a="1"/>
  <c r="Q16" i="9" s="1"/>
  <c r="O6" i="17"/>
  <c r="O5" i="17"/>
  <c r="O4" i="17"/>
  <c r="O29" i="17"/>
  <c r="O30" i="17"/>
  <c r="O35" i="17"/>
  <c r="O36" i="17"/>
  <c r="O38" i="17"/>
  <c r="O39" i="17"/>
  <c r="O40" i="17"/>
  <c r="O41" i="17"/>
  <c r="O28" i="17"/>
  <c r="O66" i="17"/>
  <c r="O65" i="17"/>
  <c r="Q51" i="9" s="1" a="1"/>
  <c r="Q51" i="9" s="1"/>
  <c r="O64" i="17"/>
  <c r="O63" i="17"/>
  <c r="Q56" i="9" s="1" a="1"/>
  <c r="Q56" i="9" s="1"/>
  <c r="O62" i="17"/>
  <c r="O61" i="17"/>
  <c r="O60" i="17"/>
  <c r="O59" i="17"/>
  <c r="O58" i="17"/>
  <c r="O57" i="17"/>
  <c r="Q54" i="9" s="1" a="1"/>
  <c r="Q54" i="9" s="1"/>
  <c r="O54" i="17"/>
  <c r="O53" i="17"/>
  <c r="O52" i="17"/>
  <c r="D58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1" i="1"/>
  <c r="D40" i="1"/>
  <c r="D2" i="1"/>
  <c r="D19" i="1"/>
  <c r="D20" i="1"/>
  <c r="B9" i="2" a="1"/>
  <c r="B34" i="2" a="1"/>
  <c r="E45" i="10" l="1" a="1"/>
  <c r="E45" i="10" s="1"/>
  <c r="E46" i="10" s="1" a="1"/>
  <c r="E46" i="10" s="1"/>
  <c r="E47" i="10" s="1" a="1"/>
  <c r="E47" i="10" s="1"/>
  <c r="E23" i="10" a="1"/>
  <c r="E23" i="10" s="1"/>
  <c r="E24" i="10" s="1" a="1"/>
  <c r="E24" i="10" s="1"/>
  <c r="E10" i="2" a="1"/>
  <c r="E10" i="2" s="1"/>
  <c r="Q53" i="9" a="1"/>
  <c r="Q53" i="9" s="1"/>
  <c r="Q55" i="9" a="1"/>
  <c r="Q55" i="9" s="1"/>
  <c r="E28" i="2" a="1"/>
  <c r="E28" i="2" s="1"/>
  <c r="Q53" i="2" a="1"/>
  <c r="Q53" i="2" s="1"/>
  <c r="Q28" i="2" a="1"/>
  <c r="Q28" i="2" s="1"/>
  <c r="E53" i="2" a="1"/>
  <c r="E53" i="2" s="1"/>
  <c r="E38" i="2" a="1"/>
  <c r="E38" i="2" s="1"/>
  <c r="D35" i="2"/>
  <c r="D43" i="2"/>
  <c r="D51" i="2"/>
  <c r="D36" i="2"/>
  <c r="D44" i="2"/>
  <c r="D52" i="2"/>
  <c r="D47" i="2"/>
  <c r="D48" i="2"/>
  <c r="D41" i="2"/>
  <c r="D50" i="2"/>
  <c r="D37" i="2"/>
  <c r="D45" i="2"/>
  <c r="D53" i="2"/>
  <c r="D38" i="2"/>
  <c r="D46" i="2"/>
  <c r="D54" i="2"/>
  <c r="D39" i="2"/>
  <c r="D40" i="2"/>
  <c r="D49" i="2"/>
  <c r="D42" i="2"/>
  <c r="C35" i="2"/>
  <c r="C36" i="2"/>
  <c r="C37" i="2"/>
  <c r="C38" i="2"/>
  <c r="C39" i="2"/>
  <c r="C40" i="2"/>
  <c r="C41" i="2"/>
  <c r="C42" i="2"/>
  <c r="C50" i="2"/>
  <c r="C43" i="2"/>
  <c r="C51" i="2"/>
  <c r="C44" i="2"/>
  <c r="C52" i="2"/>
  <c r="C45" i="2"/>
  <c r="C53" i="2"/>
  <c r="C46" i="2"/>
  <c r="C54" i="2"/>
  <c r="C47" i="2"/>
  <c r="C48" i="2"/>
  <c r="C49" i="2"/>
  <c r="D29" i="2"/>
  <c r="D10" i="2"/>
  <c r="D18" i="2"/>
  <c r="D26" i="2"/>
  <c r="D15" i="2"/>
  <c r="D25" i="2"/>
  <c r="D11" i="2"/>
  <c r="D19" i="2"/>
  <c r="D27" i="2"/>
  <c r="D23" i="2"/>
  <c r="D17" i="2"/>
  <c r="D12" i="2"/>
  <c r="D20" i="2"/>
  <c r="D28" i="2"/>
  <c r="D22" i="2"/>
  <c r="D24" i="2"/>
  <c r="D13" i="2"/>
  <c r="D21" i="2"/>
  <c r="D14" i="2"/>
  <c r="D16" i="2"/>
  <c r="C10" i="2"/>
  <c r="C18" i="2"/>
  <c r="C26" i="2"/>
  <c r="C19" i="2"/>
  <c r="C27" i="2"/>
  <c r="C20" i="2"/>
  <c r="C28" i="2"/>
  <c r="C21" i="2"/>
  <c r="C29" i="2"/>
  <c r="C22" i="2"/>
  <c r="C15" i="2"/>
  <c r="C23" i="2"/>
  <c r="C16" i="2"/>
  <c r="C24" i="2"/>
  <c r="C17" i="2"/>
  <c r="C25" i="2"/>
  <c r="C11" i="2"/>
  <c r="C12" i="2"/>
  <c r="C13" i="2"/>
  <c r="C14" i="2"/>
  <c r="Q21" i="9" a="1"/>
  <c r="Q21" i="9" s="1"/>
  <c r="Q40" i="9" a="1"/>
  <c r="Q40" i="9" s="1"/>
  <c r="Q48" i="9" a="1"/>
  <c r="Q48" i="9" s="1"/>
  <c r="Q49" i="9" a="1"/>
  <c r="Q49" i="9" s="1"/>
  <c r="Q50" i="9" a="1"/>
  <c r="Q50" i="9" s="1"/>
  <c r="Q18" i="9" a="1"/>
  <c r="Q18" i="9" s="1"/>
  <c r="Q37" i="9" a="1"/>
  <c r="Q37" i="9" s="1"/>
  <c r="Q52" i="2" a="1"/>
  <c r="Q52" i="2" s="1"/>
  <c r="Q27" i="2" a="1"/>
  <c r="Q27" i="2" s="1"/>
  <c r="E42" i="2" a="1"/>
  <c r="E42" i="2" s="1"/>
  <c r="E46" i="2" a="1"/>
  <c r="E46" i="2" s="1"/>
  <c r="E50" i="2" a="1"/>
  <c r="E50" i="2" s="1"/>
  <c r="E39" i="2" a="1"/>
  <c r="E39" i="2" s="1"/>
  <c r="E51" i="2" a="1"/>
  <c r="E51" i="2" s="1"/>
  <c r="E35" i="2" a="1"/>
  <c r="E35" i="2" s="1"/>
  <c r="E43" i="2" a="1"/>
  <c r="E43" i="2" s="1"/>
  <c r="E47" i="2" a="1"/>
  <c r="E47" i="2" s="1"/>
  <c r="E49" i="2" a="1"/>
  <c r="E49" i="2" s="1"/>
  <c r="E40" i="2" a="1"/>
  <c r="E40" i="2" s="1"/>
  <c r="E44" i="2" a="1"/>
  <c r="E44" i="2" s="1"/>
  <c r="E48" i="2" a="1"/>
  <c r="E48" i="2" s="1"/>
  <c r="E52" i="2" a="1"/>
  <c r="E52" i="2" s="1"/>
  <c r="E41" i="2" a="1"/>
  <c r="E41" i="2" s="1"/>
  <c r="E45" i="2" a="1"/>
  <c r="E45" i="2" s="1"/>
  <c r="E25" i="2" a="1"/>
  <c r="E25" i="2" s="1"/>
  <c r="E13" i="2" a="1"/>
  <c r="E13" i="2" s="1"/>
  <c r="E17" i="2" a="1"/>
  <c r="E17" i="2" s="1"/>
  <c r="E20" i="2" a="1"/>
  <c r="E20" i="2" s="1"/>
  <c r="E24" i="2" a="1"/>
  <c r="E24" i="2" s="1"/>
  <c r="E14" i="2" a="1"/>
  <c r="E14" i="2" s="1"/>
  <c r="E16" i="2" a="1"/>
  <c r="E16" i="2" s="1"/>
  <c r="E19" i="2" a="1"/>
  <c r="E19" i="2" s="1"/>
  <c r="E21" i="2" a="1"/>
  <c r="E21" i="2" s="1"/>
  <c r="E23" i="2" a="1"/>
  <c r="E23" i="2" s="1"/>
  <c r="E27" i="2" a="1"/>
  <c r="E27" i="2" s="1"/>
  <c r="E15" i="2" a="1"/>
  <c r="E15" i="2" s="1"/>
  <c r="E18" i="2" a="1"/>
  <c r="E18" i="2" s="1"/>
  <c r="E22" i="2" a="1"/>
  <c r="E22" i="2" s="1"/>
  <c r="E26" i="2" a="1"/>
  <c r="E26" i="2" s="1"/>
  <c r="Q34" i="10" a="1"/>
  <c r="Q34" i="10" s="1"/>
  <c r="Q48" i="10" s="1" a="1"/>
  <c r="Q48" i="10" s="1"/>
  <c r="Q12" i="10" a="1"/>
  <c r="Q12" i="10" s="1"/>
  <c r="Q47" i="9" a="1"/>
  <c r="Q47" i="9" s="1"/>
  <c r="Q39" i="9" a="1"/>
  <c r="Q39" i="9" s="1"/>
  <c r="Q36" i="9" a="1"/>
  <c r="Q36" i="9" s="1"/>
  <c r="Q35" i="9" a="1"/>
  <c r="Q35" i="9" s="1"/>
  <c r="Q31" i="9" a="1"/>
  <c r="Q31" i="9" s="1"/>
  <c r="Q33" i="9" a="1"/>
  <c r="Q33" i="9" s="1"/>
  <c r="Q34" i="9" a="1"/>
  <c r="Q34" i="9" s="1"/>
  <c r="Q30" i="9" a="1"/>
  <c r="Q30" i="9" s="1"/>
  <c r="Q38" i="9" a="1"/>
  <c r="Q38" i="9" s="1"/>
  <c r="Q28" i="9" a="1"/>
  <c r="Q28" i="9" s="1"/>
  <c r="Q32" i="9" a="1"/>
  <c r="Q32" i="9" s="1"/>
  <c r="Q29" i="9" a="1"/>
  <c r="Q29" i="9" s="1"/>
  <c r="Q35" i="2" a="1"/>
  <c r="Q35" i="2" s="1"/>
  <c r="Q42" i="2" a="1"/>
  <c r="Q42" i="2" s="1"/>
  <c r="Q49" i="2" a="1"/>
  <c r="Q49" i="2" s="1"/>
  <c r="Q45" i="2" a="1"/>
  <c r="Q45" i="2" s="1"/>
  <c r="Q50" i="2" a="1"/>
  <c r="Q50" i="2" s="1"/>
  <c r="Q43" i="2" a="1"/>
  <c r="Q43" i="2" s="1"/>
  <c r="Q51" i="2" a="1"/>
  <c r="Q51" i="2" s="1"/>
  <c r="Q39" i="2" a="1"/>
  <c r="Q39" i="2" s="1"/>
  <c r="Q38" i="2" a="1"/>
  <c r="Q38" i="2" s="1"/>
  <c r="Q44" i="2" a="1"/>
  <c r="Q44" i="2" s="1"/>
  <c r="Q46" i="2" a="1"/>
  <c r="Q46" i="2" s="1"/>
  <c r="Q40" i="2" a="1"/>
  <c r="Q40" i="2" s="1"/>
  <c r="Q47" i="2" a="1"/>
  <c r="Q47" i="2" s="1"/>
  <c r="Q41" i="2" a="1"/>
  <c r="Q41" i="2" s="1"/>
  <c r="Q48" i="2" a="1"/>
  <c r="Q48" i="2" s="1"/>
  <c r="Q17" i="2" a="1"/>
  <c r="Q17" i="2" s="1"/>
  <c r="Q24" i="2" a="1"/>
  <c r="Q24" i="2" s="1"/>
  <c r="Q20" i="2" a="1"/>
  <c r="Q20" i="2" s="1"/>
  <c r="Q18" i="2" a="1"/>
  <c r="Q18" i="2" s="1"/>
  <c r="Q25" i="2" a="1"/>
  <c r="Q25" i="2" s="1"/>
  <c r="Q14" i="2" a="1"/>
  <c r="Q14" i="2" s="1"/>
  <c r="Q23" i="2" a="1"/>
  <c r="Q23" i="2" s="1"/>
  <c r="Q19" i="2" a="1"/>
  <c r="Q19" i="2" s="1"/>
  <c r="Q26" i="2" a="1"/>
  <c r="Q26" i="2" s="1"/>
  <c r="Q22" i="2" a="1"/>
  <c r="Q22" i="2" s="1"/>
  <c r="Q13" i="2" a="1"/>
  <c r="Q13" i="2" s="1"/>
  <c r="Q15" i="2" a="1"/>
  <c r="Q15" i="2" s="1"/>
  <c r="Q21" i="2" a="1"/>
  <c r="Q21" i="2" s="1"/>
  <c r="Q16" i="2" a="1"/>
  <c r="Q16" i="2" s="1"/>
  <c r="Q10" i="2" a="1"/>
  <c r="Q10" i="2" s="1"/>
  <c r="E19" i="12" a="1"/>
  <c r="E19" i="12" s="1"/>
  <c r="E11" i="12" a="1"/>
  <c r="E11" i="12" s="1"/>
  <c r="E12" i="12" s="1" a="1"/>
  <c r="E12" i="12" s="1"/>
  <c r="Q9" i="15"/>
  <c r="B9" i="2"/>
  <c r="B34" i="2"/>
  <c r="D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B59" i="2" a="1"/>
  <c r="E48" i="10" l="1" a="1"/>
  <c r="E48" i="10" s="1"/>
  <c r="E25" i="10" a="1"/>
  <c r="E25" i="10" s="1"/>
  <c r="E26" i="10" s="1" a="1"/>
  <c r="E26" i="10" s="1"/>
  <c r="Q45" i="10" a="1"/>
  <c r="Q45" i="10" s="1"/>
  <c r="Q46" i="10" s="1" a="1"/>
  <c r="Q46" i="10" s="1"/>
  <c r="Q23" i="10" a="1"/>
  <c r="Q23" i="10" s="1"/>
  <c r="Q24" i="10" s="1" a="1"/>
  <c r="Q24" i="10" s="1"/>
  <c r="Q61" i="9" a="1"/>
  <c r="Q61" i="9" s="1"/>
  <c r="E9" i="2" a="1"/>
  <c r="E9" i="2" s="1"/>
  <c r="E11" i="2" s="1" a="1"/>
  <c r="E11" i="2" s="1"/>
  <c r="E13" i="12" a="1"/>
  <c r="E13" i="12" s="1"/>
  <c r="Q22" i="9" a="1"/>
  <c r="Q22" i="9" s="1"/>
  <c r="Q23" i="9" s="1" a="1"/>
  <c r="Q23" i="9" s="1"/>
  <c r="D34" i="2"/>
  <c r="D9" i="2"/>
  <c r="Q77" i="2" a="1"/>
  <c r="Q77" i="2" s="1"/>
  <c r="Q78" i="2" a="1"/>
  <c r="Q78" i="2" s="1"/>
  <c r="E77" i="2" a="1"/>
  <c r="E77" i="2" s="1"/>
  <c r="E78" i="2" a="1"/>
  <c r="E78" i="2" s="1"/>
  <c r="D60" i="2"/>
  <c r="D68" i="2"/>
  <c r="D76" i="2"/>
  <c r="D79" i="2"/>
  <c r="D64" i="2"/>
  <c r="D73" i="2"/>
  <c r="D74" i="2"/>
  <c r="D61" i="2"/>
  <c r="D69" i="2"/>
  <c r="D77" i="2"/>
  <c r="D71" i="2"/>
  <c r="D72" i="2"/>
  <c r="D65" i="2"/>
  <c r="D67" i="2"/>
  <c r="D62" i="2"/>
  <c r="D70" i="2"/>
  <c r="D78" i="2"/>
  <c r="D63" i="2"/>
  <c r="D66" i="2"/>
  <c r="D75" i="2"/>
  <c r="C60" i="2"/>
  <c r="C68" i="2"/>
  <c r="C76" i="2"/>
  <c r="C61" i="2"/>
  <c r="C69" i="2"/>
  <c r="C62" i="2"/>
  <c r="C70" i="2"/>
  <c r="C78" i="2"/>
  <c r="C72" i="2"/>
  <c r="C73" i="2"/>
  <c r="C63" i="2"/>
  <c r="C71" i="2"/>
  <c r="C79" i="2"/>
  <c r="C64" i="2"/>
  <c r="C65" i="2"/>
  <c r="C66" i="2"/>
  <c r="C74" i="2"/>
  <c r="C67" i="2"/>
  <c r="C75" i="2"/>
  <c r="C77" i="2"/>
  <c r="C34" i="2"/>
  <c r="C9" i="2"/>
  <c r="Q76" i="2" a="1"/>
  <c r="Q76" i="2" s="1"/>
  <c r="E60" i="2" a="1"/>
  <c r="E60" i="2" s="1"/>
  <c r="E64" i="2" a="1"/>
  <c r="E64" i="2" s="1"/>
  <c r="E66" i="2" a="1"/>
  <c r="E66" i="2" s="1"/>
  <c r="E68" i="2" a="1"/>
  <c r="E68" i="2" s="1"/>
  <c r="E70" i="2" a="1"/>
  <c r="E70" i="2" s="1"/>
  <c r="E72" i="2" a="1"/>
  <c r="E72" i="2" s="1"/>
  <c r="E74" i="2" a="1"/>
  <c r="E74" i="2" s="1"/>
  <c r="E76" i="2" a="1"/>
  <c r="E76" i="2" s="1"/>
  <c r="E63" i="2" a="1"/>
  <c r="E63" i="2" s="1"/>
  <c r="E65" i="2" a="1"/>
  <c r="E65" i="2" s="1"/>
  <c r="E67" i="2" a="1"/>
  <c r="E67" i="2" s="1"/>
  <c r="E69" i="2" a="1"/>
  <c r="E69" i="2" s="1"/>
  <c r="E71" i="2" a="1"/>
  <c r="E71" i="2" s="1"/>
  <c r="E73" i="2" a="1"/>
  <c r="E73" i="2" s="1"/>
  <c r="E75" i="2" a="1"/>
  <c r="E75" i="2" s="1"/>
  <c r="Q60" i="2" a="1"/>
  <c r="Q60" i="2" s="1"/>
  <c r="Q64" i="2" a="1"/>
  <c r="Q64" i="2" s="1"/>
  <c r="Q68" i="2" a="1"/>
  <c r="Q68" i="2" s="1"/>
  <c r="Q72" i="2" a="1"/>
  <c r="Q72" i="2" s="1"/>
  <c r="Q65" i="2" a="1"/>
  <c r="Q65" i="2" s="1"/>
  <c r="Q69" i="2" a="1"/>
  <c r="Q69" i="2" s="1"/>
  <c r="Q73" i="2" a="1"/>
  <c r="Q73" i="2" s="1"/>
  <c r="Q66" i="2" a="1"/>
  <c r="Q66" i="2" s="1"/>
  <c r="Q74" i="2" a="1"/>
  <c r="Q74" i="2" s="1"/>
  <c r="Q70" i="2" a="1"/>
  <c r="Q70" i="2" s="1"/>
  <c r="Q63" i="2" a="1"/>
  <c r="Q63" i="2" s="1"/>
  <c r="Q67" i="2" a="1"/>
  <c r="Q67" i="2" s="1"/>
  <c r="Q71" i="2" a="1"/>
  <c r="Q71" i="2" s="1"/>
  <c r="Q75" i="2" a="1"/>
  <c r="Q75" i="2" s="1"/>
  <c r="Q34" i="2" a="1"/>
  <c r="Q34" i="2" s="1"/>
  <c r="Q9" i="2" a="1"/>
  <c r="Q9" i="2" s="1"/>
  <c r="E34" i="2" a="1"/>
  <c r="E34" i="2" s="1"/>
  <c r="E36" i="2" s="1" a="1"/>
  <c r="E36" i="2" s="1"/>
  <c r="E20" i="12" a="1"/>
  <c r="E20" i="12" s="1"/>
  <c r="E21" i="12" s="1" a="1"/>
  <c r="E21" i="12" s="1"/>
  <c r="B59" i="2"/>
  <c r="Q47" i="10" l="1" a="1"/>
  <c r="Q47" i="10" s="1"/>
  <c r="Q25" i="10" a="1"/>
  <c r="Q25" i="10" s="1"/>
  <c r="Q26" i="10" s="1" a="1"/>
  <c r="Q26" i="10" s="1"/>
  <c r="E12" i="2" a="1"/>
  <c r="E12" i="2" s="1"/>
  <c r="E29" i="2" s="1" a="1"/>
  <c r="E29" i="2" s="1"/>
  <c r="E37" i="2" a="1"/>
  <c r="E37" i="2" s="1"/>
  <c r="E54" i="2" s="1" a="1"/>
  <c r="E54" i="2" s="1"/>
  <c r="D59" i="2"/>
  <c r="C59" i="2"/>
  <c r="E59" i="2" a="1"/>
  <c r="E59" i="2" s="1"/>
  <c r="E61" i="2" s="1" a="1"/>
  <c r="E61" i="2" s="1"/>
  <c r="Q36" i="2" a="1"/>
  <c r="Q36" i="2" s="1"/>
  <c r="Q59" i="2" a="1"/>
  <c r="Q59" i="2" s="1"/>
  <c r="Q11" i="2" a="1"/>
  <c r="Q11" i="2" s="1"/>
  <c r="Q13" i="12" a="1"/>
  <c r="Q13" i="12" s="1"/>
  <c r="Q21" i="12" a="1"/>
  <c r="Q21" i="12" s="1"/>
  <c r="G31" i="2" a="1"/>
  <c r="G31" i="2" s="1"/>
  <c r="F31" i="2" a="1"/>
  <c r="F31" i="2" s="1"/>
  <c r="I31" i="2" a="1"/>
  <c r="I31" i="2" s="1"/>
  <c r="E31" i="2" a="1"/>
  <c r="E31" i="2" s="1"/>
  <c r="H31" i="2" a="1"/>
  <c r="H31" i="2" s="1"/>
  <c r="D31" i="2" a="1"/>
  <c r="D31" i="2" s="1"/>
  <c r="C31" i="2" a="1"/>
  <c r="C31" i="2" s="1"/>
  <c r="Q37" i="2" l="1" a="1"/>
  <c r="Q37" i="2" s="1"/>
  <c r="Q54" i="2" s="1" a="1"/>
  <c r="Q54" i="2" s="1"/>
  <c r="E62" i="2" a="1"/>
  <c r="E62" i="2" s="1"/>
  <c r="E79" i="2" s="1" a="1"/>
  <c r="E79" i="2" s="1"/>
  <c r="Q61" i="2" a="1"/>
  <c r="Q61" i="2" s="1"/>
  <c r="Q62" i="2" s="1" a="1"/>
  <c r="Q62" i="2" s="1"/>
  <c r="Q12" i="2" a="1"/>
  <c r="Q12" i="2" s="1"/>
  <c r="Q29" i="2" s="1" a="1"/>
  <c r="Q29" i="2" s="1"/>
  <c r="Q79" i="2" l="1" a="1"/>
  <c r="Q7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<sst xmlns="http://schemas.openxmlformats.org/spreadsheetml/2006/main" count="1574" uniqueCount="200">
  <si>
    <t>Document Control</t>
  </si>
  <si>
    <t>Identification</t>
  </si>
  <si>
    <t>Client</t>
  </si>
  <si>
    <t>Sussex Air Partnership</t>
  </si>
  <si>
    <t>Document Title</t>
  </si>
  <si>
    <t>Sussex Air Network Monthly Review</t>
  </si>
  <si>
    <t>Bureau Veritas Reference</t>
  </si>
  <si>
    <t>AIR13115731</t>
  </si>
  <si>
    <t>Contact Details</t>
  </si>
  <si>
    <t>Company Name</t>
  </si>
  <si>
    <t>Bureau Veritas UK Limited</t>
  </si>
  <si>
    <t>Contact Name</t>
  </si>
  <si>
    <t>Nigel Jenkins</t>
  </si>
  <si>
    <t>Position</t>
  </si>
  <si>
    <t>Air Quality Lead - Commercial</t>
  </si>
  <si>
    <t>Address</t>
  </si>
  <si>
    <t>Bureau Veritas UK Ltd
5th Floor
66 Prescot Street
London
E1 8HG</t>
  </si>
  <si>
    <t>Telephone</t>
  </si>
  <si>
    <t xml:space="preserve">0161 446 4600   </t>
  </si>
  <si>
    <t>E-mail</t>
  </si>
  <si>
    <t>nigel.jenkins@bureauveritas.com</t>
  </si>
  <si>
    <t>Website</t>
  </si>
  <si>
    <t>www.bureauveritas.co.uk</t>
  </si>
  <si>
    <t>Configuration</t>
  </si>
  <si>
    <t>Version</t>
  </si>
  <si>
    <t>Date</t>
  </si>
  <si>
    <t>Author</t>
  </si>
  <si>
    <t>Reason for Issue/Summary of Changes</t>
  </si>
  <si>
    <t>Status</t>
  </si>
  <si>
    <t>Initial Draft</t>
  </si>
  <si>
    <t>Live</t>
  </si>
  <si>
    <t>Name</t>
  </si>
  <si>
    <t>Job Title</t>
  </si>
  <si>
    <t>Signature</t>
  </si>
  <si>
    <t>Prepared By</t>
  </si>
  <si>
    <t>Air Quality Consultant</t>
  </si>
  <si>
    <t>Approved By</t>
  </si>
  <si>
    <t>Local authority</t>
  </si>
  <si>
    <t>All</t>
  </si>
  <si>
    <t>Selectable</t>
  </si>
  <si>
    <t>Monitoring site</t>
  </si>
  <si>
    <t>Pollutant</t>
  </si>
  <si>
    <t>NO2</t>
  </si>
  <si>
    <t>Monthly Pollutant Average Concentration</t>
  </si>
  <si>
    <t>Site ID</t>
  </si>
  <si>
    <t>Site Name</t>
  </si>
  <si>
    <t>Local Authority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</si>
  <si>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</si>
  <si>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</si>
  <si>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</si>
  <si>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</si>
  <si>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</si>
  <si>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</si>
  <si>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</si>
  <si>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</si>
  <si>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</si>
  <si>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</si>
  <si>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</si>
  <si>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</si>
  <si>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Rolling Avg</t>
  </si>
  <si>
    <t>Monthly Data Capture</t>
  </si>
  <si>
    <t>Annual Avg</t>
  </si>
  <si>
    <t>Note: Data capture lower than 75% are shown in red. If an annual data capture is lower than 75%, annualisation will be needed.</t>
  </si>
  <si>
    <t>No. of 1 hour mean &gt;200 - AQS: 200 µg/m3 not to be exceeded more than 18 times a year</t>
  </si>
  <si>
    <t>Sum</t>
  </si>
  <si>
    <t>AD1</t>
  </si>
  <si>
    <t>BH0</t>
  </si>
  <si>
    <t>BH10</t>
  </si>
  <si>
    <t>CA2</t>
  </si>
  <si>
    <t>CI1</t>
  </si>
  <si>
    <t>CI5</t>
  </si>
  <si>
    <t>EB1</t>
  </si>
  <si>
    <t>EB3</t>
  </si>
  <si>
    <t>HO2</t>
  </si>
  <si>
    <t>HO4</t>
  </si>
  <si>
    <t>HO5</t>
  </si>
  <si>
    <t>HT1</t>
  </si>
  <si>
    <t>LL1</t>
  </si>
  <si>
    <t>LS7</t>
  </si>
  <si>
    <t>N/A</t>
  </si>
  <si>
    <t>LS8</t>
  </si>
  <si>
    <t>MS1</t>
  </si>
  <si>
    <t>RY2</t>
  </si>
  <si>
    <t>WT2</t>
  </si>
  <si>
    <t>PM10</t>
  </si>
  <si>
    <t>No. of 24 hour mean &gt;50 - AQS: 50 µg/m3 not to be exceeded more than 35 times a year</t>
  </si>
  <si>
    <t>PM2.5</t>
  </si>
  <si>
    <t>O3</t>
  </si>
  <si>
    <t>No. of running 8 hour mean &gt;100 - AQS: 100 µg/m3 not to be exceeded more than 10 times a year</t>
  </si>
  <si>
    <t>Wealden</t>
  </si>
  <si>
    <t>SO2</t>
  </si>
  <si>
    <t>No of 24 hour mean &gt; 125 - AQS: 125 µg/m3 not to be exceeded more than 3 times a year</t>
  </si>
  <si>
    <t>No of 1 hour mean &gt; 350 - AQS: 350 µg/m3 not to be exceeded more than 24 times a year</t>
  </si>
  <si>
    <t>No of 15 minute mean &gt; 266 - AQS: 266 µg/m3 not to be exceeded more than 35 times a year</t>
  </si>
  <si>
    <t>Active AQMS</t>
  </si>
  <si>
    <t>Operational AQMS</t>
  </si>
  <si>
    <t>List of LAs</t>
  </si>
  <si>
    <t>No. of Las</t>
  </si>
  <si>
    <t>Shoreham-by-sea Roadside</t>
  </si>
  <si>
    <t>Adur</t>
  </si>
  <si>
    <t>Eastbourne</t>
  </si>
  <si>
    <t>Hastings</t>
  </si>
  <si>
    <t>Lewes</t>
  </si>
  <si>
    <t>Rother</t>
  </si>
  <si>
    <t>Arun</t>
  </si>
  <si>
    <t>Chichester</t>
  </si>
  <si>
    <t>Crawley</t>
  </si>
  <si>
    <t>Horsham</t>
  </si>
  <si>
    <t>Mid_Sussex</t>
  </si>
  <si>
    <t>Worthing</t>
  </si>
  <si>
    <t>Brighton &amp; Hove</t>
  </si>
  <si>
    <t>Worthing Roadside (Worthing/A27 )</t>
  </si>
  <si>
    <t>None</t>
  </si>
  <si>
    <t>Chichester Roadside (A27)</t>
  </si>
  <si>
    <t>Chichester (Westhampnett Road)</t>
  </si>
  <si>
    <t>Crawley Background (Gatwick Airport)</t>
  </si>
  <si>
    <t>Eastbourne centre (Devonshire Park)</t>
  </si>
  <si>
    <t>Eastbourne Background (Holly Place) </t>
  </si>
  <si>
    <t>Hastings Roadside (Bulverhythe)</t>
  </si>
  <si>
    <t>Cowfold Roadside</t>
  </si>
  <si>
    <t>Horsham Roadside (Park Way, Hors.)</t>
  </si>
  <si>
    <t>Storrington AURN/LA</t>
  </si>
  <si>
    <t>Bexhill Roadside (Bexhill)</t>
  </si>
  <si>
    <t>Lullington Heath (South Downs)</t>
  </si>
  <si>
    <t>Brighton_and_Hove</t>
  </si>
  <si>
    <t>Lewes – Little East Street</t>
  </si>
  <si>
    <t>Newhaven</t>
  </si>
  <si>
    <t>Preston Park</t>
  </si>
  <si>
    <t>North Street</t>
  </si>
  <si>
    <t>Y</t>
  </si>
  <si>
    <t>N</t>
  </si>
  <si>
    <t>n</t>
  </si>
  <si>
    <t>Adur DC - Shoreham-by-sea (Shoreham)</t>
  </si>
  <si>
    <t xml:space="preserve">Adur DC - Shoreham-by-sea </t>
  </si>
  <si>
    <t xml:space="preserve">AURN - Holly Place (Eastbourne) </t>
  </si>
  <si>
    <t xml:space="preserve">AURN - Holly Place </t>
  </si>
  <si>
    <t>AURN - Lullington Heath (South Downs)</t>
  </si>
  <si>
    <t xml:space="preserve">AURN - Lullington Heath </t>
  </si>
  <si>
    <t>AURN - Preston Park (Brighton)</t>
  </si>
  <si>
    <t xml:space="preserve">AURN - Preston Park </t>
  </si>
  <si>
    <t>AURN - Storrington (Storrington)</t>
  </si>
  <si>
    <t xml:space="preserve">AURN - Storrington </t>
  </si>
  <si>
    <t>Chichester DC -A27 Chichester Bypass (Chichester)</t>
  </si>
  <si>
    <t xml:space="preserve">Chichester DC -A27 Chichester Bypass </t>
  </si>
  <si>
    <t>Chichester DC -Westhampnett Road (Chichester)</t>
  </si>
  <si>
    <t xml:space="preserve">Chichester DC -Westhampnett Road </t>
  </si>
  <si>
    <t>Crawley BC - Gatwick Airport (Gatwick)</t>
  </si>
  <si>
    <t xml:space="preserve">Crawley BC - Gatwick Airport </t>
  </si>
  <si>
    <t>Eastbourne BC - Devonshire Park (Eastbourne)</t>
  </si>
  <si>
    <t xml:space="preserve">Eastbourne BC - Devonshire Park </t>
  </si>
  <si>
    <t>Hastings BC - Bexhill Rd, Bulverhythe (Hastings)</t>
  </si>
  <si>
    <t xml:space="preserve">Hastings BC - Bexhill Rd, Bulverhythe </t>
  </si>
  <si>
    <t>Horsham DC - Cowfold (Cowfold)</t>
  </si>
  <si>
    <t xml:space="preserve">Horsham DC - Cowfold </t>
  </si>
  <si>
    <t>Horsham DC - Park Way (Horsham)</t>
  </si>
  <si>
    <t xml:space="preserve">Horsham DC - Park Way </t>
  </si>
  <si>
    <t>Lewes DC - Newhaven</t>
  </si>
  <si>
    <t>Rother DC -  De La Warr Road (Bexhill)</t>
  </si>
  <si>
    <t xml:space="preserve">Rother DC -  De La Warr Road </t>
  </si>
  <si>
    <t>Worthing BC - A27 Grove Lodge (Worthing)</t>
  </si>
  <si>
    <t xml:space="preserve">Worthing BC - A27 Grove Lodge </t>
  </si>
  <si>
    <t>Lewes DC – Little East Street (Lewes)</t>
  </si>
  <si>
    <t xml:space="preserve">Lewes DC – Little East Street </t>
  </si>
  <si>
    <t>Mid Sussex DC - London Road (East Grinstead)</t>
  </si>
  <si>
    <t>BHCC - North Street (Brighton)</t>
  </si>
  <si>
    <t xml:space="preserve">BHCC - North Street </t>
  </si>
  <si>
    <t>J. Cai</t>
  </si>
  <si>
    <t>J Cai</t>
  </si>
  <si>
    <t>Column1</t>
  </si>
  <si>
    <r>
      <t>Monthly Pollutant Average Concentration (</t>
    </r>
    <r>
      <rPr>
        <b/>
        <sz val="11"/>
        <color theme="0"/>
        <rFont val="Aptos Narrow"/>
        <family val="2"/>
      </rPr>
      <t>µg/m</t>
    </r>
    <r>
      <rPr>
        <b/>
        <vertAlign val="superscript"/>
        <sz val="11"/>
        <color theme="0"/>
        <rFont val="Aptos Narrow"/>
        <family val="2"/>
      </rPr>
      <t>3</t>
    </r>
    <r>
      <rPr>
        <b/>
        <sz val="11"/>
        <color theme="0"/>
        <rFont val="Aptos Narrow"/>
        <family val="2"/>
      </rPr>
      <t>)</t>
    </r>
  </si>
  <si>
    <r>
      <t>Monthly Pollutant Average Concentration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</si>
  <si>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Monthly Pollutant Average Concentration 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</si>
  <si>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No. of 1 hour mean &gt;200 - AQS: 200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18 times a year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</si>
  <si>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italic.
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means exceeding 60µg/m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, indicating a potential exceedance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are shown in bold and underlined.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</si>
  <si>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200µg/m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18 times are shown in bold and underlined.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</si>
  <si>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</si>
  <si>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</si>
  <si>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</si>
  <si>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No. of 24 hour mean &gt;50 - AQS: 50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35 times a year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</si>
  <si>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24-hour mean objective of 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</si>
  <si>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</si>
  <si>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annual mean objective of 20µg/m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</si>
  <si>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</si>
  <si>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No. of running 8 hour mean &gt;100 - AQS: 100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10 times a year</t>
    </r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</si>
  <si>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</si>
  <si>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24-hour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</si>
  <si>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350µg/m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24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</si>
  <si>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15-minute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</si>
  <si>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t>N Jenkins</t>
  </si>
  <si>
    <t>Air Quality Commercial Lead</t>
  </si>
  <si>
    <t>BH11</t>
  </si>
  <si>
    <t>Brighton - Lewes Road, A270</t>
  </si>
  <si>
    <t xml:space="preserve">Hollingdean Road   </t>
  </si>
  <si>
    <t>BH12</t>
  </si>
  <si>
    <t>BHCC - Hollingdean Road (Brighton)</t>
  </si>
  <si>
    <t>BHCC - Hollingdean Road</t>
  </si>
  <si>
    <t>o3</t>
  </si>
  <si>
    <t>Worthing East - Ten Acres</t>
  </si>
  <si>
    <t>WT3</t>
  </si>
  <si>
    <r>
      <t>Note: Exceedances of the 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8-hour mean objective of 100µg/m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10 times are shown in bold and underlined.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</si>
</sst>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 Narrow"/>
      <family val="2"/>
    </font>
    <font>
      <b/>
      <vertAlign val="superscript"/>
      <sz val="11"/>
      <color theme="0"/>
      <name val="Aptos Narrow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00049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22" fontId="0" fillId="0" borderId="0" xfId="0" applyNumberFormat="1"/>
    <xf numFmtId="2" fontId="0" fillId="0" borderId="1" xfId="0" applyNumberFormat="1" applyBorder="1"/>
    <xf numFmtId="0" fontId="2" fillId="0" borderId="0" xfId="0" applyFont="1"/>
    <xf numFmtId="0" fontId="4" fillId="0" borderId="1" xfId="0" applyFont="1" applyBorder="1"/>
    <xf numFmtId="0" fontId="4" fillId="0" borderId="5" xfId="0" applyFont="1" applyBorder="1"/>
    <xf numFmtId="0" fontId="4" fillId="2" borderId="1" xfId="0" applyFont="1" applyFill="1" applyBorder="1"/>
    <xf numFmtId="0" fontId="4" fillId="0" borderId="0" xfId="0" applyFont="1"/>
    <xf numFmtId="0" fontId="4" fillId="3" borderId="1" xfId="0" applyFont="1" applyFill="1" applyBorder="1"/>
    <xf numFmtId="0" fontId="0" fillId="3" borderId="1" xfId="0" applyFill="1" applyBorder="1"/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5" borderId="1" xfId="0" applyFill="1" applyBorder="1"/>
    <xf numFmtId="10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7" borderId="7" xfId="0" applyFont="1" applyFill="1" applyBorder="1"/>
    <xf numFmtId="0" fontId="4" fillId="0" borderId="3" xfId="0" applyFont="1" applyBorder="1"/>
    <xf numFmtId="0" fontId="7" fillId="0" borderId="0" xfId="1" applyFont="1"/>
    <xf numFmtId="0" fontId="7" fillId="0" borderId="8" xfId="1" applyFont="1" applyBorder="1"/>
    <xf numFmtId="0" fontId="7" fillId="0" borderId="9" xfId="1" applyFont="1" applyBorder="1"/>
    <xf numFmtId="164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6" borderId="0" xfId="0" applyFont="1" applyFill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5" xfId="0" applyBorder="1"/>
    <xf numFmtId="164" fontId="0" fillId="0" borderId="1" xfId="0" applyNumberFormat="1" applyBorder="1"/>
    <xf numFmtId="1" fontId="0" fillId="0" borderId="0" xfId="0" applyNumberFormat="1"/>
    <xf numFmtId="165" fontId="0" fillId="6" borderId="1" xfId="0" applyNumberFormat="1" applyFill="1" applyBorder="1"/>
    <xf numFmtId="10" fontId="0" fillId="6" borderId="1" xfId="0" applyNumberFormat="1" applyFill="1" applyBorder="1"/>
    <xf numFmtId="165" fontId="0" fillId="0" borderId="0" xfId="0" applyNumberFormat="1"/>
    <xf numFmtId="9" fontId="0" fillId="0" borderId="1" xfId="4" applyFont="1" applyBorder="1"/>
    <xf numFmtId="10" fontId="0" fillId="0" borderId="0" xfId="4" applyNumberFormat="1" applyFont="1"/>
    <xf numFmtId="10" fontId="0" fillId="0" borderId="1" xfId="4" applyNumberFormat="1" applyFont="1" applyBorder="1"/>
    <xf numFmtId="0" fontId="0" fillId="0" borderId="7" xfId="0" applyBorder="1"/>
    <xf numFmtId="2" fontId="0" fillId="0" borderId="3" xfId="0" applyNumberFormat="1" applyBorder="1"/>
    <xf numFmtId="0" fontId="3" fillId="8" borderId="1" xfId="0" applyFont="1" applyFill="1" applyBorder="1"/>
    <xf numFmtId="0" fontId="3" fillId="8" borderId="6" xfId="0" applyFont="1" applyFill="1" applyBorder="1"/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3" xfId="3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9" fillId="0" borderId="2" xfId="2" applyBorder="1" applyAlignment="1" applyProtection="1">
      <alignment horizontal="center" vertical="center"/>
    </xf>
    <xf numFmtId="0" fontId="9" fillId="0" borderId="3" xfId="2" applyBorder="1" applyAlignment="1" applyProtection="1">
      <alignment horizontal="center" vertical="center" wrapText="1"/>
    </xf>
    <xf numFmtId="0" fontId="9" fillId="0" borderId="4" xfId="2" applyBorder="1" applyAlignment="1" applyProtection="1">
      <alignment horizontal="center" vertical="center" wrapText="1"/>
    </xf>
    <xf numFmtId="0" fontId="9" fillId="0" borderId="2" xfId="2" applyBorder="1" applyAlignment="1" applyProtection="1">
      <alignment horizontal="center" vertical="center" wrapText="1"/>
    </xf>
    <xf numFmtId="0" fontId="9" fillId="0" borderId="3" xfId="2" applyBorder="1" applyAlignment="1" applyProtection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8" borderId="3" xfId="1" applyFont="1" applyFill="1" applyBorder="1" applyAlignment="1">
      <alignment horizontal="center" wrapText="1"/>
    </xf>
    <xf numFmtId="0" fontId="6" fillId="8" borderId="4" xfId="1" applyFont="1" applyFill="1" applyBorder="1" applyAlignment="1">
      <alignment horizontal="center" wrapText="1"/>
    </xf>
    <xf numFmtId="0" fontId="6" fillId="8" borderId="2" xfId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0" fillId="0" borderId="1" xfId="0" applyBorder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0" fillId="8" borderId="1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0" borderId="2" xfId="0" applyBorder="1"/>
  </cellXfs>
  <cellStyles count="5">
    <cellStyle name="Hyperlink" xfId="3" builtinId="8"/>
    <cellStyle name="Hyperlink 2" xfId="2" xr:uid="{2AC25CCE-537A-43BA-BAED-8AA51D918380}"/>
    <cellStyle name="Normal" xfId="0" builtinId="0"/>
    <cellStyle name="Normal 2" xfId="1" xr:uid="{DA10CD9F-A4C8-4CD8-AE40-DF8489242C46}"/>
    <cellStyle name="Percent" xfId="4" builtinId="5"/>
  </cellStyles>
  <dxfs count="13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NO2'!$B$9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NO2'!$E$9:$P$9</c:f>
              <c:numCache>
                <c:formatCode>0.0</c:formatCode>
                <c:ptCount val="12"/>
                <c:pt idx="0">
                  <c:v>25.9981655674416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67-4985-B3A9-B560B6AADA6A}"/>
            </c:ext>
          </c:extLst>
        </c:ser>
        <c:ser>
          <c:idx val="10"/>
          <c:order val="1"/>
          <c:tx>
            <c:strRef>
              <c:f>'Monthly Review NO2'!$B$10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NO2'!$E$10:$P$10</c:f>
              <c:numCache>
                <c:formatCode>0.0</c:formatCode>
                <c:ptCount val="12"/>
                <c:pt idx="0">
                  <c:v>16.666015196477002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67-4985-B3A9-B560B6AADA6A}"/>
            </c:ext>
          </c:extLst>
        </c:ser>
        <c:ser>
          <c:idx val="11"/>
          <c:order val="2"/>
          <c:tx>
            <c:strRef>
              <c:f>'Monthly Review NO2'!$B$11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NO2'!$E$11:$P$11</c:f>
              <c:numCache>
                <c:formatCode>0.0</c:formatCode>
                <c:ptCount val="12"/>
                <c:pt idx="0">
                  <c:v>35.471611532110799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67-4985-B3A9-B560B6AADA6A}"/>
            </c:ext>
          </c:extLst>
        </c:ser>
        <c:ser>
          <c:idx val="12"/>
          <c:order val="3"/>
          <c:tx>
            <c:strRef>
              <c:f>'Monthly Review NO2'!$B$12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NO2'!$E$12:$P$12</c:f>
              <c:numCache>
                <c:formatCode>0.0</c:formatCode>
                <c:ptCount val="12"/>
                <c:pt idx="0">
                  <c:v>40.997297292507902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67-4985-B3A9-B560B6AADA6A}"/>
            </c:ext>
          </c:extLst>
        </c:ser>
        <c:ser>
          <c:idx val="13"/>
          <c:order val="4"/>
          <c:tx>
            <c:strRef>
              <c:f>'Monthly Review NO2'!$B$13</c:f>
              <c:strCache>
                <c:ptCount val="1"/>
                <c:pt idx="0">
                  <c:v>BH12</c:v>
                </c:pt>
              </c:strCache>
            </c:strRef>
          </c:tx>
          <c:marker>
            <c:symbol val="x"/>
            <c:size val="6"/>
            <c:spPr>
              <a:noFill/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NO2'!$E$13:$P$13</c:f>
              <c:numCache>
                <c:formatCode>0.0</c:formatCode>
                <c:ptCount val="12"/>
                <c:pt idx="0">
                  <c:v>29.906986880888301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67-4985-B3A9-B560B6AADA6A}"/>
            </c:ext>
          </c:extLst>
        </c:ser>
        <c:ser>
          <c:idx val="15"/>
          <c:order val="5"/>
          <c:tx>
            <c:strRef>
              <c:f>'Monthly Review NO2'!$B$14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NO2'!$E$14:$P$14</c:f>
              <c:numCache>
                <c:formatCode>0.0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67-4985-B3A9-B560B6AADA6A}"/>
            </c:ext>
          </c:extLst>
        </c:ser>
        <c:ser>
          <c:idx val="0"/>
          <c:order val="6"/>
          <c:tx>
            <c:strRef>
              <c:f>'Monthly Review NO2'!$B$15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NO2'!$E$15:$P$15</c:f>
              <c:numCache>
                <c:formatCode>0.0</c:formatCode>
                <c:ptCount val="12"/>
                <c:pt idx="0">
                  <c:v>23.997957352198299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67-4985-B3A9-B560B6AADA6A}"/>
            </c:ext>
          </c:extLst>
        </c:ser>
        <c:ser>
          <c:idx val="1"/>
          <c:order val="7"/>
          <c:tx>
            <c:strRef>
              <c:f>'Monthly Review NO2'!$B$16</c:f>
              <c:strCache>
                <c:ptCount val="1"/>
                <c:pt idx="0">
                  <c:v>CI5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NO2'!$E$16:$P$16</c:f>
              <c:numCache>
                <c:formatCode>0.0</c:formatCode>
                <c:ptCount val="12"/>
                <c:pt idx="0">
                  <c:v>26.5290030907857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67-4985-B3A9-B560B6AADA6A}"/>
            </c:ext>
          </c:extLst>
        </c:ser>
        <c:ser>
          <c:idx val="2"/>
          <c:order val="8"/>
          <c:tx>
            <c:strRef>
              <c:f>'Monthly Review NO2'!$B$17</c:f>
              <c:strCache>
                <c:ptCount val="1"/>
                <c:pt idx="0">
                  <c:v>EB1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NO2'!$E$17:$P$17</c:f>
              <c:numCache>
                <c:formatCode>0.0</c:formatCode>
                <c:ptCount val="12"/>
                <c:pt idx="0">
                  <c:v>15.0140191962366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67-4985-B3A9-B560B6AADA6A}"/>
            </c:ext>
          </c:extLst>
        </c:ser>
        <c:ser>
          <c:idx val="3"/>
          <c:order val="9"/>
          <c:tx>
            <c:strRef>
              <c:f>'Monthly Review NO2'!$B$18</c:f>
              <c:strCache>
                <c:ptCount val="1"/>
                <c:pt idx="0">
                  <c:v>EB3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NO2'!$E$18:$P$18</c:f>
              <c:numCache>
                <c:formatCode>0.0</c:formatCode>
                <c:ptCount val="12"/>
                <c:pt idx="0">
                  <c:v>13.8908551339648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67-4985-B3A9-B560B6AADA6A}"/>
            </c:ext>
          </c:extLst>
        </c:ser>
        <c:ser>
          <c:idx val="4"/>
          <c:order val="10"/>
          <c:tx>
            <c:strRef>
              <c:f>'Monthly Review NO2'!$B$19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NO2'!$E$19:$P$19</c:f>
              <c:numCache>
                <c:formatCode>0.0</c:formatCode>
                <c:ptCount val="12"/>
                <c:pt idx="0">
                  <c:v>22.483757835325399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67-4985-B3A9-B560B6AADA6A}"/>
            </c:ext>
          </c:extLst>
        </c:ser>
        <c:ser>
          <c:idx val="5"/>
          <c:order val="11"/>
          <c:tx>
            <c:strRef>
              <c:f>'Monthly Review NO2'!$B$20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NO2'!$E$20:$P$20</c:f>
              <c:numCache>
                <c:formatCode>0.0</c:formatCode>
                <c:ptCount val="12"/>
                <c:pt idx="0">
                  <c:v>16.706663897153501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67-4985-B3A9-B560B6AADA6A}"/>
            </c:ext>
          </c:extLst>
        </c:ser>
        <c:ser>
          <c:idx val="6"/>
          <c:order val="12"/>
          <c:tx>
            <c:strRef>
              <c:f>'Monthly Review NO2'!$B$21</c:f>
              <c:strCache>
                <c:ptCount val="1"/>
                <c:pt idx="0">
                  <c:v>HO5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NO2'!$E$21:$P$21</c:f>
              <c:numCache>
                <c:formatCode>0.0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67-4985-B3A9-B560B6AADA6A}"/>
            </c:ext>
          </c:extLst>
        </c:ser>
        <c:ser>
          <c:idx val="7"/>
          <c:order val="13"/>
          <c:tx>
            <c:strRef>
              <c:f>'Monthly Review NO2'!$B$23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NO2'!$E$23:$P$23</c:f>
              <c:numCache>
                <c:formatCode>0.0</c:formatCode>
                <c:ptCount val="12"/>
                <c:pt idx="0">
                  <c:v>7.9757292905866297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67-4985-B3A9-B560B6AADA6A}"/>
            </c:ext>
          </c:extLst>
        </c:ser>
        <c:ser>
          <c:idx val="8"/>
          <c:order val="14"/>
          <c:tx>
            <c:strRef>
              <c:f>'Monthly Review NO2'!$B$22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NO2'!$E$22:$P$22</c:f>
              <c:numCache>
                <c:formatCode>0.0</c:formatCode>
                <c:ptCount val="12"/>
                <c:pt idx="0">
                  <c:v>12.711573051436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67-4985-B3A9-B560B6AADA6A}"/>
            </c:ext>
          </c:extLst>
        </c:ser>
        <c:ser>
          <c:idx val="14"/>
          <c:order val="15"/>
          <c:tx>
            <c:strRef>
              <c:f>'Monthly Review NO2'!$B$24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NO2'!$E$24:$P$24</c:f>
              <c:numCache>
                <c:formatCode>0.0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67-4985-B3A9-B560B6AADA6A}"/>
            </c:ext>
          </c:extLst>
        </c:ser>
        <c:ser>
          <c:idx val="16"/>
          <c:order val="16"/>
          <c:tx>
            <c:strRef>
              <c:f>'Monthly Review NO2'!$B$25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NO2'!$E$25:$P$25</c:f>
              <c:numCache>
                <c:formatCode>0.0</c:formatCode>
                <c:ptCount val="12"/>
                <c:pt idx="0">
                  <c:v>18.149078074596801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7-4985-B3A9-B560B6AADA6A}"/>
            </c:ext>
          </c:extLst>
        </c:ser>
        <c:ser>
          <c:idx val="17"/>
          <c:order val="17"/>
          <c:tx>
            <c:strRef>
              <c:f>'Monthly Review NO2'!$B$26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NO2'!$E$26:$P$26</c:f>
              <c:numCache>
                <c:formatCode>0.0</c:formatCode>
                <c:ptCount val="12"/>
                <c:pt idx="0">
                  <c:v>16.992421806112599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4-4E05-86FB-DD6AF1F7A134}"/>
            </c:ext>
          </c:extLst>
        </c:ser>
        <c:ser>
          <c:idx val="18"/>
          <c:order val="18"/>
          <c:tx>
            <c:strRef>
              <c:f>'Monthly Review NO2'!$B$27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NO2'!$E$27:$P$27</c:f>
              <c:numCache>
                <c:formatCode>0.0</c:formatCode>
                <c:ptCount val="12"/>
                <c:pt idx="0">
                  <c:v>25.458935399729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C-4291-9828-513922FB3108}"/>
            </c:ext>
          </c:extLst>
        </c:ser>
        <c:ser>
          <c:idx val="19"/>
          <c:order val="19"/>
          <c:tx>
            <c:strRef>
              <c:f>'Monthly Review NO2'!$B$28</c:f>
              <c:strCache>
                <c:ptCount val="1"/>
                <c:pt idx="0">
                  <c:v>MS1</c:v>
                </c:pt>
              </c:strCache>
            </c:strRef>
          </c:tx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NO2'!$E$28:$P$28</c:f>
              <c:numCache>
                <c:formatCode>0.0</c:formatCode>
                <c:ptCount val="12"/>
                <c:pt idx="0">
                  <c:v>28.023917503028301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E-49E0-93EE-77501F85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599437928986458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PM10'!$B$9</c:f>
              <c:strCache>
                <c:ptCount val="1"/>
                <c:pt idx="0">
                  <c:v>BH11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PM10'!$E$9:$P$9</c:f>
              <c:numCache>
                <c:formatCode>0.0</c:formatCode>
                <c:ptCount val="12"/>
                <c:pt idx="0">
                  <c:v>17.455673182795699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EE-A679-A1B0CDB1E8CA}"/>
            </c:ext>
          </c:extLst>
        </c:ser>
        <c:ser>
          <c:idx val="10"/>
          <c:order val="1"/>
          <c:tx>
            <c:strRef>
              <c:f>'Monthly Review PM10'!$B$10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PM10'!$E$10:$P$10</c:f>
              <c:numCache>
                <c:formatCode>0.0</c:formatCode>
                <c:ptCount val="12"/>
                <c:pt idx="0">
                  <c:v>20.508027567204302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9-43EE-A679-A1B0CDB1E8CA}"/>
            </c:ext>
          </c:extLst>
        </c:ser>
        <c:ser>
          <c:idx val="11"/>
          <c:order val="2"/>
          <c:tx>
            <c:strRef>
              <c:f>'Monthly Review PM10'!$B$11</c:f>
              <c:strCache>
                <c:ptCount val="1"/>
                <c:pt idx="0">
                  <c:v>EB3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PM10'!$E$11:$P$11</c:f>
              <c:numCache>
                <c:formatCode>0.0</c:formatCode>
                <c:ptCount val="12"/>
                <c:pt idx="0">
                  <c:v>12.6980058310932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9-43EE-A679-A1B0CDB1E8CA}"/>
            </c:ext>
          </c:extLst>
        </c:ser>
        <c:ser>
          <c:idx val="12"/>
          <c:order val="3"/>
          <c:tx>
            <c:strRef>
              <c:f>'Monthly Review PM10'!$B$12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PM10'!$E$12:$P$12</c:f>
              <c:numCache>
                <c:formatCode>0.0</c:formatCode>
                <c:ptCount val="12"/>
                <c:pt idx="0">
                  <c:v>10.419442955803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09-43EE-A679-A1B0CDB1E8CA}"/>
            </c:ext>
          </c:extLst>
        </c:ser>
        <c:ser>
          <c:idx val="13"/>
          <c:order val="4"/>
          <c:tx>
            <c:strRef>
              <c:f>'Monthly Review PM10'!$B$13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PM10'!$E$13:$P$13</c:f>
              <c:numCache>
                <c:formatCode>0.0</c:formatCode>
                <c:ptCount val="12"/>
                <c:pt idx="0">
                  <c:v>18.4385964912281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09-43EE-A679-A1B0CDB1E8CA}"/>
            </c:ext>
          </c:extLst>
        </c:ser>
        <c:ser>
          <c:idx val="15"/>
          <c:order val="5"/>
          <c:tx>
            <c:strRef>
              <c:f>'Monthly Review PM10'!$B$14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PM10'!$E$14:$P$14</c:f>
              <c:numCache>
                <c:formatCode>0.0</c:formatCode>
                <c:ptCount val="12"/>
                <c:pt idx="0">
                  <c:v>17.5210204448925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9-43EE-A679-A1B0CDB1E8CA}"/>
            </c:ext>
          </c:extLst>
        </c:ser>
        <c:ser>
          <c:idx val="0"/>
          <c:order val="6"/>
          <c:tx>
            <c:strRef>
              <c:f>'Monthly Review PM10'!$B$15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PM10'!$E$15:$P$15</c:f>
              <c:numCache>
                <c:formatCode>0.0</c:formatCode>
                <c:ptCount val="12"/>
                <c:pt idx="0">
                  <c:v>17.295140912908199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EE-A679-A1B0CDB1E8CA}"/>
            </c:ext>
          </c:extLst>
        </c:ser>
        <c:ser>
          <c:idx val="1"/>
          <c:order val="7"/>
          <c:tx>
            <c:strRef>
              <c:f>'Monthly Review PM10'!$B$18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PM10'!$E$18:$P$18</c:f>
              <c:numCache>
                <c:formatCode>0.0</c:formatCode>
                <c:ptCount val="12"/>
                <c:pt idx="0">
                  <c:v>10.0098478421053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09-43EE-A679-A1B0CDB1E8CA}"/>
            </c:ext>
          </c:extLst>
        </c:ser>
        <c:ser>
          <c:idx val="2"/>
          <c:order val="8"/>
          <c:tx>
            <c:strRef>
              <c:f>'Monthly Review PM10'!$B$16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PM10'!$E$16:$P$16</c:f>
              <c:numCache>
                <c:formatCode>0.0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9-4096-89B3-FA7FD8B3288A}"/>
            </c:ext>
          </c:extLst>
        </c:ser>
        <c:ser>
          <c:idx val="3"/>
          <c:order val="9"/>
          <c:tx>
            <c:strRef>
              <c:f>'Monthly Review PM10'!$B$17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PM10'!$E$17:$P$17</c:f>
              <c:numCache>
                <c:formatCode>0.0</c:formatCode>
                <c:ptCount val="12"/>
                <c:pt idx="0">
                  <c:v>11.612811875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9-4096-89B3-FA7FD8B3288A}"/>
            </c:ext>
          </c:extLst>
        </c:ser>
        <c:ser>
          <c:idx val="4"/>
          <c:order val="10"/>
          <c:tx>
            <c:strRef>
              <c:f>'Monthly Review PM10'!$B$19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PM10'!$E$19:$P$19</c:f>
              <c:numCache>
                <c:formatCode>0.0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0-4B2D-A88F-5F9D9B885DDF}"/>
            </c:ext>
          </c:extLst>
        </c:ser>
        <c:ser>
          <c:idx val="5"/>
          <c:order val="11"/>
          <c:tx>
            <c:strRef>
              <c:f>'Monthly Review PM10'!$B$20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PM10'!$E$20:$P$20</c:f>
              <c:numCache>
                <c:formatCode>0.0</c:formatCode>
                <c:ptCount val="12"/>
                <c:pt idx="0">
                  <c:v>16.884410314516099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0-4B2D-A88F-5F9D9B885DDF}"/>
            </c:ext>
          </c:extLst>
        </c:ser>
        <c:ser>
          <c:idx val="6"/>
          <c:order val="12"/>
          <c:tx>
            <c:strRef>
              <c:f>'Monthly Review PM10'!$B$21</c:f>
              <c:strCache>
                <c:ptCount val="1"/>
                <c:pt idx="0">
                  <c:v>WT3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PM10'!$E$21:$P$21</c:f>
              <c:numCache>
                <c:formatCode>0.0</c:formatCode>
                <c:ptCount val="12"/>
                <c:pt idx="0">
                  <c:v>19.669886363636401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733-8D95-26A4C1FB8ACB}"/>
            </c:ext>
          </c:extLst>
        </c:ser>
        <c:ser>
          <c:idx val="7"/>
          <c:order val="13"/>
          <c:tx>
            <c:strRef>
              <c:f>'Monthly Review PM10'!$B$22</c:f>
              <c:strCache>
                <c:ptCount val="1"/>
                <c:pt idx="0">
                  <c:v>MS1</c:v>
                </c:pt>
              </c:strCache>
            </c:strRef>
          </c:tx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PM10'!$E$22:$P$22</c:f>
              <c:numCache>
                <c:formatCode>0.0</c:formatCode>
                <c:ptCount val="12"/>
                <c:pt idx="0">
                  <c:v>15.159932432432401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7D7-84E3-817FE5893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545969880065171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PM25'!$B$9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PM25'!$E$9:$P$9</c:f>
              <c:numCache>
                <c:formatCode>0.0</c:formatCode>
                <c:ptCount val="12"/>
                <c:pt idx="0">
                  <c:v>13.382432432432401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6-4716-B55E-D8A5D51C98AF}"/>
            </c:ext>
          </c:extLst>
        </c:ser>
        <c:ser>
          <c:idx val="10"/>
          <c:order val="1"/>
          <c:tx>
            <c:strRef>
              <c:f>'Monthly Review PM25'!$B$10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PM25'!$E$10:$P$10</c:f>
              <c:numCache>
                <c:formatCode>0.0</c:formatCode>
                <c:ptCount val="12"/>
                <c:pt idx="0">
                  <c:v>10.731495969044399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6-4716-B55E-D8A5D51C98AF}"/>
            </c:ext>
          </c:extLst>
        </c:ser>
        <c:ser>
          <c:idx val="11"/>
          <c:order val="2"/>
          <c:tx>
            <c:strRef>
              <c:f>'Monthly Review PM25'!$B$11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  <a:alpha val="96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PM25'!$E$11:$P$11</c:f>
              <c:numCache>
                <c:formatCode>0.0</c:formatCode>
                <c:ptCount val="12"/>
                <c:pt idx="0">
                  <c:v>9.0010388493676601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6-4716-B55E-D8A5D51C98AF}"/>
            </c:ext>
          </c:extLst>
        </c:ser>
        <c:ser>
          <c:idx val="12"/>
          <c:order val="3"/>
          <c:tx>
            <c:strRef>
              <c:f>'Monthly Review PM25'!$B$12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PM25'!$E$12:$P$12</c:f>
              <c:numCache>
                <c:formatCode>0.0</c:formatCode>
                <c:ptCount val="12"/>
                <c:pt idx="0">
                  <c:v>10.400282077822601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D6-4716-B55E-D8A5D51C98AF}"/>
            </c:ext>
          </c:extLst>
        </c:ser>
        <c:ser>
          <c:idx val="13"/>
          <c:order val="4"/>
          <c:tx>
            <c:strRef>
              <c:f>'Monthly Review PM25'!$B$13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PM25'!$E$13:$P$13</c:f>
              <c:numCache>
                <c:formatCode>0.0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D6-4716-B55E-D8A5D51C98AF}"/>
            </c:ext>
          </c:extLst>
        </c:ser>
        <c:ser>
          <c:idx val="15"/>
          <c:order val="5"/>
          <c:tx>
            <c:strRef>
              <c:f>'Monthly Review PM25'!$B$14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PM25'!$E$14:$P$14</c:f>
              <c:numCache>
                <c:formatCode>0.0</c:formatCode>
                <c:ptCount val="12"/>
                <c:pt idx="0">
                  <c:v>11.3848972391892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D6-4716-B55E-D8A5D51C98AF}"/>
            </c:ext>
          </c:extLst>
        </c:ser>
        <c:ser>
          <c:idx val="0"/>
          <c:order val="6"/>
          <c:tx>
            <c:strRef>
              <c:f>'Monthly Review PM25'!$B$15</c:f>
              <c:strCache>
                <c:ptCount val="1"/>
                <c:pt idx="0">
                  <c:v>EB3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PM25'!$E$15:$P$15</c:f>
              <c:numCache>
                <c:formatCode>0.0</c:formatCode>
                <c:ptCount val="12"/>
                <c:pt idx="0">
                  <c:v>9.5406842069313598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D6-4716-B55E-D8A5D51C98AF}"/>
            </c:ext>
          </c:extLst>
        </c:ser>
        <c:ser>
          <c:idx val="8"/>
          <c:order val="7"/>
          <c:tx>
            <c:strRef>
              <c:f>'Monthly Review PM25'!$B$16</c:f>
              <c:strCache>
                <c:ptCount val="1"/>
                <c:pt idx="0">
                  <c:v>HO2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PM25'!$E$16:$P$16</c:f>
              <c:numCache>
                <c:formatCode>0.0</c:formatCode>
                <c:ptCount val="12"/>
                <c:pt idx="0">
                  <c:v>7.6166279687499996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0-4992-A74F-8BF3F6CBAF09}"/>
            </c:ext>
          </c:extLst>
        </c:ser>
        <c:ser>
          <c:idx val="14"/>
          <c:order val="8"/>
          <c:tx>
            <c:strRef>
              <c:f>'Monthly Review PM25'!$B$17</c:f>
              <c:strCache>
                <c:ptCount val="1"/>
                <c:pt idx="0">
                  <c:v>HO4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PM25'!$E$17:$P$17</c:f>
              <c:numCache>
                <c:formatCode>0.0</c:formatCode>
                <c:ptCount val="12"/>
                <c:pt idx="0">
                  <c:v>6.7899667394736802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0-4992-A74F-8BF3F6CBAF09}"/>
            </c:ext>
          </c:extLst>
        </c:ser>
        <c:ser>
          <c:idx val="16"/>
          <c:order val="9"/>
          <c:tx>
            <c:strRef>
              <c:f>'Monthly Review PM25'!$B$18</c:f>
              <c:strCache>
                <c:ptCount val="1"/>
                <c:pt idx="0">
                  <c:v>HO5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PM25'!$E$18:$P$18</c:f>
              <c:numCache>
                <c:formatCode>0.0</c:formatCode>
                <c:ptCount val="12"/>
                <c:pt idx="0">
                  <c:v>14.020412453124999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0-4992-A74F-8BF3F6CBAF09}"/>
            </c:ext>
          </c:extLst>
        </c:ser>
        <c:ser>
          <c:idx val="1"/>
          <c:order val="10"/>
          <c:tx>
            <c:strRef>
              <c:f>'Monthly Review PM25'!$B$20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PM25'!$E$20:$P$20</c:f>
              <c:numCache>
                <c:formatCode>0.0</c:formatCode>
                <c:ptCount val="12"/>
                <c:pt idx="0">
                  <c:v>7.4689796394511898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D6-4716-B55E-D8A5D51C98AF}"/>
            </c:ext>
          </c:extLst>
        </c:ser>
        <c:ser>
          <c:idx val="2"/>
          <c:order val="11"/>
          <c:tx>
            <c:strRef>
              <c:f>'Monthly Review PM25'!$B$19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PM25'!$E$19:$P$19</c:f>
              <c:numCache>
                <c:formatCode>0.0</c:formatCode>
                <c:ptCount val="12"/>
                <c:pt idx="0">
                  <c:v>15.9478138222849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B-4A59-8ABE-D4FBC8E79B17}"/>
            </c:ext>
          </c:extLst>
        </c:ser>
        <c:ser>
          <c:idx val="3"/>
          <c:order val="12"/>
          <c:tx>
            <c:strRef>
              <c:f>'Monthly Review PM25'!$B$21</c:f>
              <c:strCache>
                <c:ptCount val="1"/>
                <c:pt idx="0">
                  <c:v>LS8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PM25'!$E$21:$P$21</c:f>
              <c:numCache>
                <c:formatCode>0.0</c:formatCode>
                <c:ptCount val="12"/>
                <c:pt idx="0">
                  <c:v>12.2175596370968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9-47F4-A4C4-0A12A11A9F16}"/>
            </c:ext>
          </c:extLst>
        </c:ser>
        <c:ser>
          <c:idx val="4"/>
          <c:order val="13"/>
          <c:tx>
            <c:strRef>
              <c:f>'Monthly Review PM25'!$B$22</c:f>
              <c:strCache>
                <c:ptCount val="1"/>
                <c:pt idx="0">
                  <c:v>RY2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PM25'!$E$22:$F$22</c:f>
              <c:numCache>
                <c:formatCode>0.0</c:formatCode>
                <c:ptCount val="2"/>
                <c:pt idx="0">
                  <c:v>10.345608805107499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3-44D5-BB48-FC724CB56DD9}"/>
            </c:ext>
          </c:extLst>
        </c:ser>
        <c:ser>
          <c:idx val="5"/>
          <c:order val="14"/>
          <c:tx>
            <c:strRef>
              <c:f>'Monthly Review PM25'!$B$23</c:f>
              <c:strCache>
                <c:ptCount val="1"/>
                <c:pt idx="0">
                  <c:v>WT2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PM25'!$E$23:$G$23</c:f>
              <c:numCache>
                <c:formatCode>0.0</c:formatCode>
                <c:ptCount val="3"/>
                <c:pt idx="0">
                  <c:v>14.3869047619048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A-4C00-8434-F85097263CEB}"/>
            </c:ext>
          </c:extLst>
        </c:ser>
        <c:ser>
          <c:idx val="6"/>
          <c:order val="15"/>
          <c:tx>
            <c:strRef>
              <c:f>'Monthly Review PM25'!$B$25</c:f>
              <c:strCache>
                <c:ptCount val="1"/>
                <c:pt idx="0">
                  <c:v>MS1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PM25'!$E$25:$P$25</c:f>
              <c:numCache>
                <c:formatCode>0.0</c:formatCode>
                <c:ptCount val="12"/>
                <c:pt idx="0">
                  <c:v>10.305288281531499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8-4475-8BB8-865B150B3B03}"/>
            </c:ext>
          </c:extLst>
        </c:ser>
        <c:ser>
          <c:idx val="7"/>
          <c:order val="16"/>
          <c:tx>
            <c:strRef>
              <c:f>'Monthly Review PM25'!$B$24</c:f>
              <c:strCache>
                <c:ptCount val="1"/>
                <c:pt idx="0">
                  <c:v>WT3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PM25'!$E$24:$P$24</c:f>
              <c:numCache>
                <c:formatCode>0.0</c:formatCode>
                <c:ptCount val="12"/>
                <c:pt idx="0">
                  <c:v>12.6718650568182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D-4012-88C2-4295FAD11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612867693237125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O3'!$B$9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O3'!$E$9:$P$9</c:f>
              <c:numCache>
                <c:formatCode>0.0</c:formatCode>
                <c:ptCount val="12"/>
                <c:pt idx="0">
                  <c:v>39.312732383200398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C-43E4-8DA7-842EA3CB5298}"/>
            </c:ext>
          </c:extLst>
        </c:ser>
        <c:ser>
          <c:idx val="10"/>
          <c:order val="1"/>
          <c:tx>
            <c:strRef>
              <c:f>'Monthly Review O3'!$B$10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O3'!$E$10:$P$10</c:f>
              <c:numCache>
                <c:formatCode>0.0</c:formatCode>
                <c:ptCount val="12"/>
                <c:pt idx="0">
                  <c:v>62.789247311827999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C-43E4-8DA7-842EA3CB5298}"/>
            </c:ext>
          </c:extLst>
        </c:ser>
        <c:ser>
          <c:idx val="11"/>
          <c:order val="2"/>
          <c:tx>
            <c:strRef>
              <c:f>'Monthly Review O3'!$B$11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O3'!$E$11:$P$11</c:f>
              <c:numCache>
                <c:formatCode>0.0</c:formatCode>
                <c:ptCount val="12"/>
                <c:pt idx="0">
                  <c:v>66.469444444444406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C-43E4-8DA7-842EA3CB5298}"/>
            </c:ext>
          </c:extLst>
        </c:ser>
        <c:ser>
          <c:idx val="12"/>
          <c:order val="3"/>
          <c:tx>
            <c:strRef>
              <c:f>'Monthly Review O3'!$B$12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O3'!$E$12:$K$12</c:f>
              <c:numCache>
                <c:formatCode>0.0</c:formatCode>
                <c:ptCount val="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C-43E4-8DA7-842EA3CB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SO2'!$B$9</c:f>
              <c:strCache>
                <c:ptCount val="1"/>
                <c:pt idx="0">
                  <c:v>BH12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SO2'!$E$9:$P$9</c:f>
              <c:numCache>
                <c:formatCode>0.0</c:formatCode>
                <c:ptCount val="12"/>
                <c:pt idx="0">
                  <c:v>0.74294562484034599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1-4007-8F80-F458B0D080CB}"/>
            </c:ext>
          </c:extLst>
        </c:ser>
        <c:ser>
          <c:idx val="0"/>
          <c:order val="1"/>
          <c:tx>
            <c:strRef>
              <c:f>'Monthly Review SO2'!$B$10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SO2'!$E$10:$P$10</c:f>
              <c:numCache>
                <c:formatCode>0.0</c:formatCode>
                <c:ptCount val="12"/>
                <c:pt idx="0">
                  <c:v>0.91488940794837004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E-4F5A-8066-F0C111E15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3039143740163311E-2"/>
          <c:h val="9.6521687330699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1</xdr:row>
      <xdr:rowOff>44824</xdr:rowOff>
    </xdr:from>
    <xdr:to>
      <xdr:col>3</xdr:col>
      <xdr:colOff>70149</xdr:colOff>
      <xdr:row>6</xdr:row>
      <xdr:rowOff>37353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D228B8E-DEAD-4201-85E6-AB4BD88A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4" y="224118"/>
          <a:ext cx="720090" cy="889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207191</xdr:colOff>
      <xdr:row>2</xdr:row>
      <xdr:rowOff>112848</xdr:rowOff>
    </xdr:from>
    <xdr:to>
      <xdr:col>34</xdr:col>
      <xdr:colOff>385273</xdr:colOff>
      <xdr:row>31</xdr:row>
      <xdr:rowOff>84626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6AE70EF-F031-4C08-A32E-DBF6D501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170905</xdr:colOff>
      <xdr:row>2</xdr:row>
      <xdr:rowOff>130991</xdr:rowOff>
    </xdr:from>
    <xdr:to>
      <xdr:col>34</xdr:col>
      <xdr:colOff>348987</xdr:colOff>
      <xdr:row>25</xdr:row>
      <xdr:rowOff>102769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52D14E-5180-47F0-B7BA-D63B9766E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254150</xdr:colOff>
      <xdr:row>1</xdr:row>
      <xdr:rowOff>136861</xdr:rowOff>
    </xdr:from>
    <xdr:to>
      <xdr:col>34</xdr:col>
      <xdr:colOff>432232</xdr:colOff>
      <xdr:row>26</xdr:row>
      <xdr:rowOff>108640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671C5-FAD2-4005-8AC1-36220BC4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140970</xdr:colOff>
      <xdr:row>2</xdr:row>
      <xdr:rowOff>115570</xdr:rowOff>
    </xdr:from>
    <xdr:to>
      <xdr:col>29</xdr:col>
      <xdr:colOff>482600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AFE21-B253-40D9-B689-41C6DE482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394970</xdr:colOff>
      <xdr:row>3</xdr:row>
      <xdr:rowOff>20320</xdr:rowOff>
    </xdr:from>
    <xdr:to>
      <xdr:col>31</xdr:col>
      <xdr:colOff>457200</xdr:colOff>
      <xdr:row>21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7B6AC-5D15-4B97-B9E4-E21B92A9D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BFFC61-27C7-4838-A8E3-F635AE7B0184}" name="Table2" displayName="Table2" ref="Q2:AE23" totalsRowShown="0">
  <tableColumns count="15">
    <tableColumn id="1" xr3:uid="{1B3291F6-8791-4EFF-AA91-A2E2D3FBD1C9}" name="Eastbourne"/>
    <tableColumn id="2" xr3:uid="{2CA438C9-6A3B-492A-AA1E-53220743DB1B}" name="Hastings"/>
    <tableColumn id="3" xr3:uid="{02448A81-EB3D-406A-AF1C-D9D5BF4F8618}" name="Lewes"/>
    <tableColumn id="4" xr3:uid="{B7E6EBD9-2CCC-492D-919C-BDBDE6FB2F6F}" name="Rother"/>
    <tableColumn id="5" xr3:uid="{ABCB27AA-9FD8-422F-BCF9-DF7D68FDABCE}" name="Wealden"/>
    <tableColumn id="6" xr3:uid="{C7A6FF50-E646-4469-BD81-7AB3598BD719}" name="Adur"/>
    <tableColumn id="7" xr3:uid="{318DDCA5-AC8B-4020-A246-D91EEDAA7CFF}" name="Arun"/>
    <tableColumn id="15" xr3:uid="{7BEB656E-C93A-4439-A221-4033CDDF82B6}" name="Column1"/>
    <tableColumn id="8" xr3:uid="{2D058F90-799F-4352-9884-C8123FE48497}" name="Chichester"/>
    <tableColumn id="9" xr3:uid="{DC163600-AA87-4433-96D6-D96599707B41}" name="Crawley"/>
    <tableColumn id="10" xr3:uid="{A7523BA4-3A88-4569-9F88-C2426A6B20B7}" name="Horsham"/>
    <tableColumn id="11" xr3:uid="{CEE04B78-E3BE-4F9F-98F2-94EFFA3270B2}" name="Mid_Sussex"/>
    <tableColumn id="12" xr3:uid="{83588120-EBD0-4E48-AB5D-F0BAC63915CC}" name="Worthing"/>
    <tableColumn id="13" xr3:uid="{E8FEA0E5-B6C5-4360-B382-948D4E5304DD}" name="Brighton &amp; Hove"/>
    <tableColumn id="14" xr3:uid="{5B36CAC6-1739-43B8-8CFC-D32B70DAB7A8}" name="Al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reauveritas.co.uk/" TargetMode="External"/><Relationship Id="rId1" Type="http://schemas.openxmlformats.org/officeDocument/2006/relationships/hyperlink" Target="mailto:nigel.jenkins@bureauverita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5A5-87F7-4273-8D1B-AC294DD7EE3B}">
  <sheetPr codeName="Sheet11"/>
  <dimension ref="E3:N30"/>
  <sheetViews>
    <sheetView showGridLines="0" tabSelected="1" zoomScale="85" zoomScaleNormal="85" workbookViewId="0">
      <selection activeCell="G24" sqref="G24:H24"/>
    </sheetView>
  </sheetViews>
  <sheetFormatPr defaultColWidth="10.54296875" defaultRowHeight="14" x14ac:dyDescent="0.3"/>
  <cols>
    <col min="1" max="16384" width="10.54296875" style="25"/>
  </cols>
  <sheetData>
    <row r="3" spans="5:14" x14ac:dyDescent="0.3">
      <c r="E3" s="80" t="s">
        <v>0</v>
      </c>
      <c r="F3" s="81"/>
      <c r="G3" s="81"/>
      <c r="H3" s="81"/>
      <c r="I3" s="81"/>
      <c r="J3" s="81"/>
      <c r="K3" s="81"/>
      <c r="L3" s="81"/>
      <c r="M3" s="81"/>
      <c r="N3" s="82"/>
    </row>
    <row r="4" spans="5:14" x14ac:dyDescent="0.3">
      <c r="E4" s="26"/>
      <c r="N4" s="27"/>
    </row>
    <row r="5" spans="5:14" x14ac:dyDescent="0.3">
      <c r="E5" s="26"/>
      <c r="N5" s="27"/>
    </row>
    <row r="6" spans="5:14" x14ac:dyDescent="0.3">
      <c r="E6" s="80" t="s">
        <v>1</v>
      </c>
      <c r="F6" s="81"/>
      <c r="G6" s="81"/>
      <c r="H6" s="81"/>
      <c r="I6" s="81"/>
      <c r="J6" s="81"/>
      <c r="K6" s="81"/>
      <c r="L6" s="81"/>
      <c r="M6" s="81"/>
      <c r="N6" s="82"/>
    </row>
    <row r="7" spans="5:14" x14ac:dyDescent="0.3">
      <c r="E7" s="74" t="s">
        <v>2</v>
      </c>
      <c r="F7" s="75"/>
      <c r="G7" s="75"/>
      <c r="H7" s="76"/>
      <c r="I7" s="77" t="s">
        <v>3</v>
      </c>
      <c r="J7" s="78"/>
      <c r="K7" s="78"/>
      <c r="L7" s="78"/>
      <c r="M7" s="78"/>
      <c r="N7" s="79"/>
    </row>
    <row r="8" spans="5:14" x14ac:dyDescent="0.3">
      <c r="E8" s="74" t="s">
        <v>4</v>
      </c>
      <c r="F8" s="75"/>
      <c r="G8" s="75"/>
      <c r="H8" s="76"/>
      <c r="I8" s="77" t="s">
        <v>5</v>
      </c>
      <c r="J8" s="78"/>
      <c r="K8" s="78"/>
      <c r="L8" s="78"/>
      <c r="M8" s="78"/>
      <c r="N8" s="79"/>
    </row>
    <row r="9" spans="5:14" x14ac:dyDescent="0.3">
      <c r="E9" s="74" t="s">
        <v>6</v>
      </c>
      <c r="F9" s="75"/>
      <c r="G9" s="75"/>
      <c r="H9" s="76"/>
      <c r="I9" s="77" t="s">
        <v>7</v>
      </c>
      <c r="J9" s="78"/>
      <c r="K9" s="78"/>
      <c r="L9" s="78"/>
      <c r="M9" s="78"/>
      <c r="N9" s="79"/>
    </row>
    <row r="10" spans="5:14" x14ac:dyDescent="0.3">
      <c r="E10" s="26"/>
      <c r="N10" s="27"/>
    </row>
    <row r="11" spans="5:14" x14ac:dyDescent="0.3">
      <c r="E11" s="26"/>
      <c r="N11" s="27"/>
    </row>
    <row r="12" spans="5:14" x14ac:dyDescent="0.3">
      <c r="E12" s="80" t="s">
        <v>8</v>
      </c>
      <c r="F12" s="81"/>
      <c r="G12" s="81"/>
      <c r="H12" s="81"/>
      <c r="I12" s="81"/>
      <c r="J12" s="81"/>
      <c r="K12" s="81"/>
      <c r="L12" s="81"/>
      <c r="M12" s="81"/>
      <c r="N12" s="82"/>
    </row>
    <row r="13" spans="5:14" x14ac:dyDescent="0.3">
      <c r="E13" s="62" t="s">
        <v>9</v>
      </c>
      <c r="F13" s="63"/>
      <c r="G13" s="71" t="s">
        <v>10</v>
      </c>
      <c r="H13" s="72"/>
      <c r="I13" s="72"/>
      <c r="J13" s="73"/>
      <c r="K13" s="71"/>
      <c r="L13" s="72"/>
      <c r="M13" s="72"/>
      <c r="N13" s="73"/>
    </row>
    <row r="14" spans="5:14" x14ac:dyDescent="0.3">
      <c r="E14" s="62" t="s">
        <v>11</v>
      </c>
      <c r="F14" s="63"/>
      <c r="G14" s="71" t="s">
        <v>12</v>
      </c>
      <c r="H14" s="72"/>
      <c r="I14" s="72"/>
      <c r="J14" s="73"/>
      <c r="K14" s="71"/>
      <c r="L14" s="72"/>
      <c r="M14" s="72"/>
      <c r="N14" s="73"/>
    </row>
    <row r="15" spans="5:14" x14ac:dyDescent="0.3">
      <c r="E15" s="62" t="s">
        <v>13</v>
      </c>
      <c r="F15" s="63"/>
      <c r="G15" s="71" t="s">
        <v>14</v>
      </c>
      <c r="H15" s="72"/>
      <c r="I15" s="72"/>
      <c r="J15" s="73"/>
      <c r="K15" s="71"/>
      <c r="L15" s="72"/>
      <c r="M15" s="72"/>
      <c r="N15" s="73"/>
    </row>
    <row r="16" spans="5:14" x14ac:dyDescent="0.3">
      <c r="E16" s="62" t="s">
        <v>15</v>
      </c>
      <c r="F16" s="63"/>
      <c r="G16" s="52" t="s">
        <v>16</v>
      </c>
      <c r="H16" s="54"/>
      <c r="I16" s="54"/>
      <c r="J16" s="53"/>
      <c r="K16" s="52"/>
      <c r="L16" s="54"/>
      <c r="M16" s="54"/>
      <c r="N16" s="53"/>
    </row>
    <row r="17" spans="5:14" x14ac:dyDescent="0.3">
      <c r="E17" s="62" t="s">
        <v>17</v>
      </c>
      <c r="F17" s="63"/>
      <c r="G17" s="71" t="s">
        <v>18</v>
      </c>
      <c r="H17" s="72"/>
      <c r="I17" s="72"/>
      <c r="J17" s="73"/>
      <c r="K17" s="71"/>
      <c r="L17" s="72"/>
      <c r="M17" s="72"/>
      <c r="N17" s="73"/>
    </row>
    <row r="18" spans="5:14" ht="14.5" x14ac:dyDescent="0.3">
      <c r="E18" s="62" t="s">
        <v>19</v>
      </c>
      <c r="F18" s="63"/>
      <c r="G18" s="64" t="s">
        <v>20</v>
      </c>
      <c r="H18" s="65"/>
      <c r="I18" s="65"/>
      <c r="J18" s="66"/>
      <c r="K18" s="67"/>
      <c r="L18" s="68"/>
      <c r="M18" s="68"/>
      <c r="N18" s="69"/>
    </row>
    <row r="19" spans="5:14" x14ac:dyDescent="0.3">
      <c r="E19" s="62" t="s">
        <v>21</v>
      </c>
      <c r="F19" s="63"/>
      <c r="G19" s="70" t="s">
        <v>22</v>
      </c>
      <c r="H19" s="65"/>
      <c r="I19" s="65"/>
      <c r="J19" s="66"/>
      <c r="K19" s="67"/>
      <c r="L19" s="68"/>
      <c r="M19" s="68"/>
      <c r="N19" s="69"/>
    </row>
    <row r="20" spans="5:14" x14ac:dyDescent="0.3">
      <c r="E20" s="26"/>
      <c r="N20" s="27"/>
    </row>
    <row r="21" spans="5:14" x14ac:dyDescent="0.3">
      <c r="E21" s="26"/>
      <c r="N21" s="27"/>
    </row>
    <row r="22" spans="5:14" x14ac:dyDescent="0.3">
      <c r="E22" s="55" t="s">
        <v>23</v>
      </c>
      <c r="F22" s="57"/>
      <c r="G22" s="57"/>
      <c r="H22" s="57"/>
      <c r="I22" s="57"/>
      <c r="J22" s="57"/>
      <c r="K22" s="57"/>
      <c r="L22" s="57"/>
      <c r="M22" s="57"/>
      <c r="N22" s="56"/>
    </row>
    <row r="23" spans="5:14" x14ac:dyDescent="0.3">
      <c r="E23" s="55" t="s">
        <v>24</v>
      </c>
      <c r="F23" s="56"/>
      <c r="G23" s="55" t="s">
        <v>25</v>
      </c>
      <c r="H23" s="56"/>
      <c r="I23" s="55" t="s">
        <v>26</v>
      </c>
      <c r="J23" s="56"/>
      <c r="K23" s="55" t="s">
        <v>27</v>
      </c>
      <c r="L23" s="56"/>
      <c r="M23" s="55" t="s">
        <v>28</v>
      </c>
      <c r="N23" s="56"/>
    </row>
    <row r="24" spans="5:14" x14ac:dyDescent="0.3">
      <c r="E24" s="58">
        <v>1</v>
      </c>
      <c r="F24" s="59"/>
      <c r="G24" s="60">
        <v>45698</v>
      </c>
      <c r="H24" s="61"/>
      <c r="I24" s="52" t="s">
        <v>167</v>
      </c>
      <c r="J24" s="53"/>
      <c r="K24" s="52" t="s">
        <v>29</v>
      </c>
      <c r="L24" s="53"/>
      <c r="M24" s="52" t="s">
        <v>30</v>
      </c>
      <c r="N24" s="53"/>
    </row>
    <row r="25" spans="5:14" x14ac:dyDescent="0.3">
      <c r="E25" s="58"/>
      <c r="F25" s="59"/>
      <c r="G25" s="60"/>
      <c r="H25" s="53"/>
      <c r="I25" s="52"/>
      <c r="J25" s="53"/>
      <c r="K25" s="52"/>
      <c r="L25" s="53"/>
      <c r="M25" s="52"/>
      <c r="N25" s="53"/>
    </row>
    <row r="26" spans="5:14" x14ac:dyDescent="0.3">
      <c r="E26" s="26"/>
      <c r="N26" s="27"/>
    </row>
    <row r="27" spans="5:14" x14ac:dyDescent="0.3">
      <c r="E27" s="26"/>
      <c r="N27" s="27"/>
    </row>
    <row r="28" spans="5:14" x14ac:dyDescent="0.3">
      <c r="E28" s="55"/>
      <c r="F28" s="56"/>
      <c r="G28" s="55" t="s">
        <v>31</v>
      </c>
      <c r="H28" s="56"/>
      <c r="I28" s="55" t="s">
        <v>32</v>
      </c>
      <c r="J28" s="57"/>
      <c r="K28" s="56"/>
      <c r="L28" s="55" t="s">
        <v>33</v>
      </c>
      <c r="M28" s="57"/>
      <c r="N28" s="56"/>
    </row>
    <row r="29" spans="5:14" x14ac:dyDescent="0.3">
      <c r="E29" s="50" t="s">
        <v>34</v>
      </c>
      <c r="F29" s="51"/>
      <c r="G29" s="52" t="s">
        <v>166</v>
      </c>
      <c r="H29" s="53"/>
      <c r="I29" s="52" t="s">
        <v>35</v>
      </c>
      <c r="J29" s="54"/>
      <c r="K29" s="53"/>
      <c r="L29" s="52"/>
      <c r="M29" s="54"/>
      <c r="N29" s="53"/>
    </row>
    <row r="30" spans="5:14" x14ac:dyDescent="0.3">
      <c r="E30" s="50" t="s">
        <v>36</v>
      </c>
      <c r="F30" s="51"/>
      <c r="G30" s="52" t="s">
        <v>188</v>
      </c>
      <c r="H30" s="53"/>
      <c r="I30" s="52" t="s">
        <v>189</v>
      </c>
      <c r="J30" s="54"/>
      <c r="K30" s="53"/>
      <c r="L30" s="52"/>
      <c r="M30" s="54"/>
      <c r="N30" s="53"/>
    </row>
  </sheetData>
  <sheetProtection algorithmName="SHA-512" hashValue="0mqN2fyT1XLsjEoyLdXCVu7MbJSFewoS2Y+zFVB+L+XIePdEqrnlYN6+ruAzrZs5FrXseWoY3EQSJhFmu4KLHA==" saltValue="1S0JKhZjhjtBJmtFH2bVGA==" spinCount="100000" sheet="1" objects="1" scenarios="1"/>
  <mergeCells count="58">
    <mergeCell ref="E3:N3"/>
    <mergeCell ref="E6:N6"/>
    <mergeCell ref="E7:H7"/>
    <mergeCell ref="I7:N7"/>
    <mergeCell ref="E8:H8"/>
    <mergeCell ref="I8:N8"/>
    <mergeCell ref="E9:H9"/>
    <mergeCell ref="I9:N9"/>
    <mergeCell ref="E12:N12"/>
    <mergeCell ref="E13:F13"/>
    <mergeCell ref="G13:J13"/>
    <mergeCell ref="K13:N13"/>
    <mergeCell ref="E14:F14"/>
    <mergeCell ref="G14:J14"/>
    <mergeCell ref="K14:N14"/>
    <mergeCell ref="E15:F15"/>
    <mergeCell ref="G15:J15"/>
    <mergeCell ref="K15:N15"/>
    <mergeCell ref="E16:F16"/>
    <mergeCell ref="G16:J16"/>
    <mergeCell ref="K16:N16"/>
    <mergeCell ref="E17:F17"/>
    <mergeCell ref="G17:J17"/>
    <mergeCell ref="K17:N17"/>
    <mergeCell ref="E18:F18"/>
    <mergeCell ref="G18:J18"/>
    <mergeCell ref="K18:N18"/>
    <mergeCell ref="E19:F19"/>
    <mergeCell ref="G19:J19"/>
    <mergeCell ref="K19:N19"/>
    <mergeCell ref="E22:N22"/>
    <mergeCell ref="E23:F23"/>
    <mergeCell ref="G23:H23"/>
    <mergeCell ref="I23:J23"/>
    <mergeCell ref="K23:L23"/>
    <mergeCell ref="M23:N23"/>
    <mergeCell ref="E25:F25"/>
    <mergeCell ref="G25:H25"/>
    <mergeCell ref="I25:J25"/>
    <mergeCell ref="K25:L25"/>
    <mergeCell ref="M25:N25"/>
    <mergeCell ref="E24:F24"/>
    <mergeCell ref="G24:H24"/>
    <mergeCell ref="I24:J24"/>
    <mergeCell ref="K24:L24"/>
    <mergeCell ref="M24:N24"/>
    <mergeCell ref="E30:F30"/>
    <mergeCell ref="G30:H30"/>
    <mergeCell ref="I30:K30"/>
    <mergeCell ref="L30:N30"/>
    <mergeCell ref="E28:F28"/>
    <mergeCell ref="G28:H28"/>
    <mergeCell ref="I28:K28"/>
    <mergeCell ref="L28:N28"/>
    <mergeCell ref="E29:F29"/>
    <mergeCell ref="G29:H29"/>
    <mergeCell ref="I29:K29"/>
    <mergeCell ref="L29:N29"/>
  </mergeCells>
  <hyperlinks>
    <hyperlink ref="G18" r:id="rId1" xr:uid="{47C3F536-7AA0-45CA-B499-A93FED799E45}"/>
    <hyperlink ref="G19" r:id="rId2" xr:uid="{76FFF62E-3AE4-4C1E-948F-BF0B63A734E9}"/>
  </hyperlinks>
  <pageMargins left="0.7" right="0.7" top="0.75" bottom="0.75" header="0.3" footer="0.3"/>
  <pageSetup orientation="portrait" r:id="rId3"/>
  <headerFooter>
    <oddFooter>&amp;C&amp;1#&amp;"Calibri"&amp;10&amp;K000000Bureau Veritas Group | C2 - 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099F-60C6-4C8C-83D9-2DDD7409C82C}">
  <sheetPr codeName="Sheet1"/>
  <dimension ref="A2:Q80"/>
  <sheetViews>
    <sheetView zoomScale="55" zoomScaleNormal="55" workbookViewId="0">
      <selection activeCell="E4" sqref="E4"/>
    </sheetView>
  </sheetViews>
  <sheetFormatPr defaultRowHeight="14.5" x14ac:dyDescent="0.35"/>
  <cols>
    <col min="1" max="1" width="23.1796875" customWidth="1"/>
    <col min="2" max="2" width="9.81640625" customWidth="1"/>
    <col min="3" max="3" width="56.1796875" bestFit="1" customWidth="1"/>
    <col min="4" max="4" width="24.542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175</v>
      </c>
    </row>
    <row r="7" spans="1:17" ht="16.5" x14ac:dyDescent="0.35">
      <c r="B7" s="86" t="s">
        <v>169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A9" s="4"/>
      <c r="B9" s="5" t="str" cm="1">
        <f t="array" aca="1" ref="B9:B29" ca="1">IF(B$3="All",INDIRECT(B$2,TRUE),B$3)</f>
        <v>AD1</v>
      </c>
      <c r="C9" s="5" t="str">
        <f ca="1">IFERROR(IF(B9="All","-",VLOOKUP($B9,'List of AQMS'!$A$63:$C$83,3,FALSE)),"")</f>
        <v xml:space="preserve">Adur DC - Shoreham-by-sea </v>
      </c>
      <c r="D9" s="5" t="str">
        <f ca="1">IFERROR(IF(B9="All","-",VLOOKUP($B9,'List of AQMS'!$B$40:$C$60,2,FALSE)),"")</f>
        <v>Adur</v>
      </c>
      <c r="E9" s="18" cm="1">
        <f t="array" aca="1" ref="E9" ca="1">IF($B9="All", IF(ISERROR(AVERAGE(E8:E$9)),"NA",AVERAGE(E8:E$9)),IF(ISERROR(INDEX('NO2'!C$4:C$23,MATCH('Monthly Review NO2'!$B9,'NO2'!$B$4:$B$23,0),0)),"",INDEX('NO2'!C$4:C$23,MATCH('Monthly Review NO2'!$B9,'NO2'!$B$4:$B$23,0),0)))</f>
        <v>25.9981655674416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33" cm="1">
        <f t="array" aca="1" ref="Q9" ca="1">IF($B9="All", IF(ISERROR(AVERAGE(Q8:Q$9)),"NA",AVERAGE(Q8:Q$9)),IF(ISERROR(INDEX('NO2'!O$4:O$23,MATCH('Monthly Review NO2'!$B9,'NO2'!$B$4:$B$23,0),0)),"",INDEX('NO2'!O$4:O$23,MATCH('Monthly Review NO2'!$B9,'NO2'!$B$4:$B$23,0),0)))</f>
        <v>25.9981655674416</v>
      </c>
    </row>
    <row r="10" spans="1:17" x14ac:dyDescent="0.35">
      <c r="A10" s="4"/>
      <c r="B10" s="5" t="str">
        <f ca="1"/>
        <v>BH0</v>
      </c>
      <c r="C10" s="5" t="str">
        <f ca="1">IFERROR(IF(B10="All","-",VLOOKUP($B10,'List of AQMS'!$A$63:$C$83,3,FALSE)),"")</f>
        <v xml:space="preserve">AURN - Preston Park </v>
      </c>
      <c r="D10" s="5" t="str">
        <f ca="1">IFERROR(IF(B10="All","-",VLOOKUP($B10,'List of AQMS'!$B$40:$C$60,2,FALSE)),"")</f>
        <v>Brighton_and_Hove</v>
      </c>
      <c r="E10" s="18" cm="1">
        <f t="array" aca="1" ref="E10" ca="1">IF($B10="All", IF(ISERROR(AVERAGE(E9:E$9)),"NA",AVERAGE(E9:E$9)),IF(ISERROR(INDEX('NO2'!C$4:C$23,MATCH('Monthly Review NO2'!$B10,'NO2'!$B$4:$B$23,0),0)),"",INDEX('NO2'!C$4:C$23,MATCH('Monthly Review NO2'!$B10,'NO2'!$B$4:$B$23,0),0)))</f>
        <v>16.666015196477002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3" cm="1">
        <f t="array" aca="1" ref="Q10" ca="1">IF($B10="All", IF(ISERROR(AVERAGE(Q9:Q$9)),"NA",AVERAGE(Q9:Q$9)),IF(ISERROR(INDEX('NO2'!O$4:O$23,MATCH('Monthly Review NO2'!$B10,'NO2'!$B$4:$B$23,0),0)),"",INDEX('NO2'!O$4:O$23,MATCH('Monthly Review NO2'!$B10,'NO2'!$B$4:$B$23,0),0)))</f>
        <v>16.666015196477002</v>
      </c>
    </row>
    <row r="11" spans="1:17" x14ac:dyDescent="0.35">
      <c r="A11" s="4"/>
      <c r="B11" s="5" t="str">
        <f ca="1"/>
        <v>BH10</v>
      </c>
      <c r="C11" s="5" t="str">
        <f ca="1">IFERROR(IF(B11="All","-",VLOOKUP($B11,'List of AQMS'!$A$63:$C$83,3,FALSE)),"")</f>
        <v xml:space="preserve">BHCC - North Street </v>
      </c>
      <c r="D11" s="5" t="str">
        <f ca="1">IFERROR(IF(B11="All","-",VLOOKUP($B11,'List of AQMS'!$B$40:$C$60,2,FALSE)),"")</f>
        <v>Brighton_and_Hove</v>
      </c>
      <c r="E11" s="18" cm="1">
        <f t="array" aca="1" ref="E11" ca="1">IF($B11="All", IF(ISERROR(AVERAGE(E$9:E10)),"NA",AVERAGE(E$9:E10)),IF(ISERROR(INDEX('NO2'!C$4:C$23,MATCH('Monthly Review NO2'!$B11,'NO2'!$B$4:$B$23,0),0)),"",INDEX('NO2'!C$4:C$23,MATCH('Monthly Review NO2'!$B11,'NO2'!$B$4:$B$23,0),0)))</f>
        <v>35.471611532110799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3" cm="1">
        <f t="array" aca="1" ref="Q11" ca="1">IF($B11="All", IF(ISERROR(AVERAGE(Q$9:Q10)),"NA",AVERAGE(Q$9:Q10)),IF(ISERROR(INDEX('NO2'!O$4:O$23,MATCH('Monthly Review NO2'!$B11,'NO2'!$B$4:$B$23,0),0)),"",INDEX('NO2'!O$4:O$23,MATCH('Monthly Review NO2'!$B11,'NO2'!$B$4:$B$23,0),0)))</f>
        <v>35.471611532110799</v>
      </c>
    </row>
    <row r="12" spans="1:17" x14ac:dyDescent="0.35">
      <c r="A12" s="4"/>
      <c r="B12" s="5" t="str">
        <f ca="1"/>
        <v>BH11</v>
      </c>
      <c r="C12" s="5" t="str">
        <f ca="1">IFERROR(IF(B12="All","-",VLOOKUP($B12,'List of AQMS'!$A$63:$C$83,3,FALSE)),"")</f>
        <v>Brighton - Lewes Road, A270</v>
      </c>
      <c r="D12" s="5" t="str">
        <f ca="1">IFERROR(IF(B12="All","-",VLOOKUP($B12,'List of AQMS'!$B$40:$C$60,2,FALSE)),"")</f>
        <v>Brighton_and_Hove</v>
      </c>
      <c r="E12" s="18" cm="1">
        <f t="array" aca="1" ref="E12" ca="1">IF($B12="All", IF(ISERROR(AVERAGE(E$9:E11)),"NA",AVERAGE(E$9:E11)),IF(ISERROR(INDEX('NO2'!C$4:C$23,MATCH('Monthly Review NO2'!$B12,'NO2'!$B$4:$B$23,0),0)),"",INDEX('NO2'!C$4:C$23,MATCH('Monthly Review NO2'!$B12,'NO2'!$B$4:$B$23,0),0)))</f>
        <v>40.997297292507902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33" cm="1">
        <f t="array" aca="1" ref="Q12" ca="1">IF($B12="All", IF(ISERROR(AVERAGE(Q$9:Q11)),"NA",AVERAGE(Q$9:Q11)),IF(ISERROR(INDEX('NO2'!O$4:O$23,MATCH('Monthly Review NO2'!$B12,'NO2'!$B$4:$B$23,0),0)),"",INDEX('NO2'!O$4:O$23,MATCH('Monthly Review NO2'!$B12,'NO2'!$B$4:$B$23,0),0)))</f>
        <v>40.997297292507902</v>
      </c>
    </row>
    <row r="13" spans="1:17" x14ac:dyDescent="0.35">
      <c r="A13" s="4"/>
      <c r="B13" s="5" t="str">
        <f ca="1"/>
        <v>BH12</v>
      </c>
      <c r="C13" s="5" t="str">
        <f ca="1">IFERROR(IF(B13="All","-",VLOOKUP($B13,'List of AQMS'!$A$63:$C$83,3,FALSE)),"")</f>
        <v>BHCC - Hollingdean Road</v>
      </c>
      <c r="D13" s="5" t="str">
        <f ca="1">IFERROR(IF(B13="All","-",VLOOKUP($B13,'List of AQMS'!$B$40:$C$60,2,FALSE)),"")</f>
        <v>Brighton_and_Hove</v>
      </c>
      <c r="E13" s="18" cm="1">
        <f t="array" aca="1" ref="E13" ca="1">IF($B13="All", IF(ISERROR(AVERAGE(E$9:E12)),"NA",AVERAGE(E$9:E12)),IF(ISERROR(INDEX('NO2'!C$4:C$23,MATCH('Monthly Review NO2'!$B13,'NO2'!$B$4:$B$23,0),0)),"",INDEX('NO2'!C$4:C$23,MATCH('Monthly Review NO2'!$B13,'NO2'!$B$4:$B$23,0),0)))</f>
        <v>29.906986880888301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33" cm="1">
        <f t="array" aca="1" ref="Q13" ca="1">IF($B13="All", IF(ISERROR(AVERAGE(Q$9:Q12)),"NA",AVERAGE(Q$9:Q12)),IF(ISERROR(INDEX('NO2'!O$4:O$23,MATCH('Monthly Review NO2'!$B13,'NO2'!$B$4:$B$23,0),0)),"",INDEX('NO2'!O$4:O$23,MATCH('Monthly Review NO2'!$B13,'NO2'!$B$4:$B$23,0),0)))</f>
        <v>29.906986880888301</v>
      </c>
    </row>
    <row r="14" spans="1:17" x14ac:dyDescent="0.35">
      <c r="A14" s="4"/>
      <c r="B14" s="5" t="str">
        <f ca="1"/>
        <v>CA2</v>
      </c>
      <c r="C14" s="5" t="str">
        <f ca="1">IFERROR(IF(B14="All","-",VLOOKUP($B14,'List of AQMS'!$A$63:$C$83,3,FALSE)),"")</f>
        <v xml:space="preserve">Crawley BC - Gatwick Airport </v>
      </c>
      <c r="D14" s="5" t="str">
        <f ca="1">IFERROR(IF(B14="All","-",VLOOKUP($B14,'List of AQMS'!$B$40:$C$60,2,FALSE)),"")</f>
        <v>Crawley</v>
      </c>
      <c r="E14" s="18" t="str" cm="1">
        <f t="array" aca="1" ref="E14" ca="1">IF($B14="All", IF(ISERROR(AVERAGE(E$9:E13)),"NA",AVERAGE(E$9:E13)),IF(ISERROR(INDEX('NO2'!C$4:C$23,MATCH('Monthly Review NO2'!$B14,'NO2'!$B$4:$B$23,0),0)),"",INDEX('NO2'!C$4:C$23,MATCH('Monthly Review NO2'!$B14,'NO2'!$B$4:$B$23,0),0)))</f>
        <v>N/A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33" t="str" cm="1">
        <f t="array" aca="1" ref="Q14" ca="1">IF($B14="All", IF(ISERROR(AVERAGE(Q$9:Q13)),"NA",AVERAGE(Q$9:Q13)),IF(ISERROR(INDEX('NO2'!O$4:O$23,MATCH('Monthly Review NO2'!$B14,'NO2'!$B$4:$B$23,0),0)),"",INDEX('NO2'!O$4:O$23,MATCH('Monthly Review NO2'!$B14,'NO2'!$B$4:$B$23,0),0)))</f>
        <v>N/A</v>
      </c>
    </row>
    <row r="15" spans="1:17" x14ac:dyDescent="0.35">
      <c r="A15" s="4"/>
      <c r="B15" s="5" t="str">
        <f ca="1"/>
        <v>CI1</v>
      </c>
      <c r="C15" s="5" t="str">
        <f ca="1">IFERROR(IF(B15="All","-",VLOOKUP($B15,'List of AQMS'!$A$63:$C$83,3,FALSE)),"")</f>
        <v xml:space="preserve">Chichester DC -A27 Chichester Bypass </v>
      </c>
      <c r="D15" s="5" t="str">
        <f ca="1">IFERROR(IF(B15="All","-",VLOOKUP($B15,'List of AQMS'!$B$40:$C$60,2,FALSE)),"")</f>
        <v>Chichester</v>
      </c>
      <c r="E15" s="18" cm="1">
        <f t="array" aca="1" ref="E15" ca="1">IF($B15="All", IF(ISERROR(AVERAGE(E$9:E14)),"NA",AVERAGE(E$9:E14)),IF(ISERROR(INDEX('NO2'!C$4:C$23,MATCH('Monthly Review NO2'!$B15,'NO2'!$B$4:$B$23,0),0)),"",INDEX('NO2'!C$4:C$23,MATCH('Monthly Review NO2'!$B15,'NO2'!$B$4:$B$23,0),0)))</f>
        <v>23.997957352198299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3" cm="1">
        <f t="array" aca="1" ref="Q15" ca="1">IF($B15="All", IF(ISERROR(AVERAGE(Q$9:Q14)),"NA",AVERAGE(Q$9:Q14)),IF(ISERROR(INDEX('NO2'!O$4:O$23,MATCH('Monthly Review NO2'!$B15,'NO2'!$B$4:$B$23,0),0)),"",INDEX('NO2'!O$4:O$23,MATCH('Monthly Review NO2'!$B15,'NO2'!$B$4:$B$23,0),0)))</f>
        <v>23.997957352198299</v>
      </c>
    </row>
    <row r="16" spans="1:17" x14ac:dyDescent="0.35">
      <c r="A16" s="4"/>
      <c r="B16" s="5" t="str">
        <f ca="1"/>
        <v>CI5</v>
      </c>
      <c r="C16" s="5" t="str">
        <f ca="1">IFERROR(IF(B16="All","-",VLOOKUP($B16,'List of AQMS'!$A$63:$C$83,3,FALSE)),"")</f>
        <v xml:space="preserve">Chichester DC -Westhampnett Road </v>
      </c>
      <c r="D16" s="5" t="str">
        <f ca="1">IFERROR(IF(B16="All","-",VLOOKUP($B16,'List of AQMS'!$B$40:$C$60,2,FALSE)),"")</f>
        <v>Chichester</v>
      </c>
      <c r="E16" s="18" cm="1">
        <f t="array" aca="1" ref="E16" ca="1">IF($B16="All", IF(ISERROR(AVERAGE(E$9:E15)),"NA",AVERAGE(E$9:E15)),IF(ISERROR(INDEX('NO2'!C$4:C$23,MATCH('Monthly Review NO2'!$B16,'NO2'!$B$4:$B$23,0),0)),"",INDEX('NO2'!C$4:C$23,MATCH('Monthly Review NO2'!$B16,'NO2'!$B$4:$B$23,0),0)))</f>
        <v>26.5290030907857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33" cm="1">
        <f t="array" aca="1" ref="Q16" ca="1">IF($B16="All", IF(ISERROR(AVERAGE(Q$9:Q15)),"NA",AVERAGE(Q$9:Q15)),IF(ISERROR(INDEX('NO2'!O$4:O$23,MATCH('Monthly Review NO2'!$B16,'NO2'!$B$4:$B$23,0),0)),"",INDEX('NO2'!O$4:O$23,MATCH('Monthly Review NO2'!$B16,'NO2'!$B$4:$B$23,0),0)))</f>
        <v>26.5290030907857</v>
      </c>
    </row>
    <row r="17" spans="1:17" x14ac:dyDescent="0.35">
      <c r="A17" s="4"/>
      <c r="B17" s="5" t="str">
        <f ca="1"/>
        <v>EB1</v>
      </c>
      <c r="C17" s="5" t="str">
        <f ca="1">IFERROR(IF(B17="All","-",VLOOKUP($B17,'List of AQMS'!$A$63:$C$83,3,FALSE)),"")</f>
        <v xml:space="preserve">Eastbourne BC - Devonshire Park </v>
      </c>
      <c r="D17" s="5" t="str">
        <f ca="1">IFERROR(IF(B17="All","-",VLOOKUP($B17,'List of AQMS'!$B$40:$C$60,2,FALSE)),"")</f>
        <v>Eastbourne</v>
      </c>
      <c r="E17" s="18" cm="1">
        <f t="array" aca="1" ref="E17" ca="1">IF($B17="All", IF(ISERROR(AVERAGE(E$9:E16)),"NA",AVERAGE(E$9:E16)),IF(ISERROR(INDEX('NO2'!C$4:C$23,MATCH('Monthly Review NO2'!$B17,'NO2'!$B$4:$B$23,0),0)),"",INDEX('NO2'!C$4:C$23,MATCH('Monthly Review NO2'!$B17,'NO2'!$B$4:$B$23,0),0)))</f>
        <v>15.0140191962366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33" cm="1">
        <f t="array" aca="1" ref="Q17" ca="1">IF($B17="All", IF(ISERROR(AVERAGE(Q$9:Q16)),"NA",AVERAGE(Q$9:Q16)),IF(ISERROR(INDEX('NO2'!O$4:O$23,MATCH('Monthly Review NO2'!$B17,'NO2'!$B$4:$B$23,0),0)),"",INDEX('NO2'!O$4:O$23,MATCH('Monthly Review NO2'!$B17,'NO2'!$B$4:$B$23,0),0)))</f>
        <v>15.0140191962366</v>
      </c>
    </row>
    <row r="18" spans="1:17" x14ac:dyDescent="0.35">
      <c r="A18" s="4"/>
      <c r="B18" s="5" t="str">
        <f ca="1"/>
        <v>EB3</v>
      </c>
      <c r="C18" s="5" t="str">
        <f ca="1">IFERROR(IF(B18="All","-",VLOOKUP($B18,'List of AQMS'!$A$63:$C$83,3,FALSE)),"")</f>
        <v xml:space="preserve">AURN - Holly Place </v>
      </c>
      <c r="D18" s="5" t="str">
        <f ca="1">IFERROR(IF(B18="All","-",VLOOKUP($B18,'List of AQMS'!$B$40:$C$60,2,FALSE)),"")</f>
        <v>Eastbourne</v>
      </c>
      <c r="E18" s="18" cm="1">
        <f t="array" aca="1" ref="E18" ca="1">IF($B18="All", IF(ISERROR(AVERAGE(E$9:E17)),"NA",AVERAGE(E$9:E17)),IF(ISERROR(INDEX('NO2'!C$4:C$23,MATCH('Monthly Review NO2'!$B18,'NO2'!$B$4:$B$23,0),0)),"",INDEX('NO2'!C$4:C$23,MATCH('Monthly Review NO2'!$B18,'NO2'!$B$4:$B$23,0),0)))</f>
        <v>13.8908551339648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33" cm="1">
        <f t="array" aca="1" ref="Q18" ca="1">IF($B18="All", IF(ISERROR(AVERAGE(Q$9:Q17)),"NA",AVERAGE(Q$9:Q17)),IF(ISERROR(INDEX('NO2'!O$4:O$23,MATCH('Monthly Review NO2'!$B18,'NO2'!$B$4:$B$23,0),0)),"",INDEX('NO2'!O$4:O$23,MATCH('Monthly Review NO2'!$B18,'NO2'!$B$4:$B$23,0),0)))</f>
        <v>13.8908551339648</v>
      </c>
    </row>
    <row r="19" spans="1:17" x14ac:dyDescent="0.35">
      <c r="A19" s="4"/>
      <c r="B19" s="5" t="str">
        <f ca="1"/>
        <v>HO2</v>
      </c>
      <c r="C19" s="5" t="str">
        <f ca="1">IFERROR(IF(B19="All","-",VLOOKUP($B19,'List of AQMS'!$A$63:$C$83,3,FALSE)),"")</f>
        <v xml:space="preserve">Horsham DC - Park Way </v>
      </c>
      <c r="D19" s="5" t="str">
        <f ca="1">IFERROR(IF(B19="All","-",VLOOKUP($B19,'List of AQMS'!$B$40:$C$60,2,FALSE)),"")</f>
        <v>Horsham</v>
      </c>
      <c r="E19" s="18" cm="1">
        <f t="array" aca="1" ref="E19" ca="1">IF($B19="All", IF(ISERROR(AVERAGE(E$9:E18)),"NA",AVERAGE(E$9:E18)),IF(ISERROR(INDEX('NO2'!C$4:C$23,MATCH('Monthly Review NO2'!$B19,'NO2'!$B$4:$B$23,0),0)),"",INDEX('NO2'!C$4:C$23,MATCH('Monthly Review NO2'!$B19,'NO2'!$B$4:$B$23,0),0)))</f>
        <v>22.483757835325399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3" cm="1">
        <f t="array" aca="1" ref="Q19" ca="1">IF($B19="All", IF(ISERROR(AVERAGE(Q$9:Q18)),"NA",AVERAGE(Q$9:Q18)),IF(ISERROR(INDEX('NO2'!O$4:O$23,MATCH('Monthly Review NO2'!$B19,'NO2'!$B$4:$B$23,0),0)),"",INDEX('NO2'!O$4:O$23,MATCH('Monthly Review NO2'!$B19,'NO2'!$B$4:$B$23,0),0)))</f>
        <v>22.483757835325399</v>
      </c>
    </row>
    <row r="20" spans="1:17" x14ac:dyDescent="0.35">
      <c r="A20" s="4"/>
      <c r="B20" s="5" t="str">
        <f ca="1"/>
        <v>HO4</v>
      </c>
      <c r="C20" s="5" t="str">
        <f ca="1">IFERROR(IF(B20="All","-",VLOOKUP($B20,'List of AQMS'!$A$63:$C$83,3,FALSE)),"")</f>
        <v xml:space="preserve">AURN - Storrington </v>
      </c>
      <c r="D20" s="5" t="str">
        <f ca="1">IFERROR(IF(B20="All","-",VLOOKUP($B20,'List of AQMS'!$B$40:$C$60,2,FALSE)),"")</f>
        <v>Horsham</v>
      </c>
      <c r="E20" s="18" cm="1">
        <f t="array" aca="1" ref="E20" ca="1">IF($B20="All", IF(ISERROR(AVERAGE(E$9:E19)),"NA",AVERAGE(E$9:E19)),IF(ISERROR(INDEX('NO2'!C$4:C$23,MATCH('Monthly Review NO2'!$B20,'NO2'!$B$4:$B$23,0),0)),"",INDEX('NO2'!C$4:C$23,MATCH('Monthly Review NO2'!$B20,'NO2'!$B$4:$B$23,0),0)))</f>
        <v>16.706663897153501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3" cm="1">
        <f t="array" aca="1" ref="Q20" ca="1">IF($B20="All", IF(ISERROR(AVERAGE(Q$9:Q19)),"NA",AVERAGE(Q$9:Q19)),IF(ISERROR(INDEX('NO2'!O$4:O$23,MATCH('Monthly Review NO2'!$B20,'NO2'!$B$4:$B$23,0),0)),"",INDEX('NO2'!O$4:O$23,MATCH('Monthly Review NO2'!$B20,'NO2'!$B$4:$B$23,0),0)))</f>
        <v>16.706663897153501</v>
      </c>
    </row>
    <row r="21" spans="1:17" x14ac:dyDescent="0.35">
      <c r="A21" s="4"/>
      <c r="B21" s="5" t="str">
        <f ca="1"/>
        <v>HO5</v>
      </c>
      <c r="C21" s="5" t="str">
        <f ca="1">IFERROR(IF(B21="All","-",VLOOKUP($B21,'List of AQMS'!$A$63:$C$83,3,FALSE)),"")</f>
        <v xml:space="preserve">Horsham DC - Cowfold </v>
      </c>
      <c r="D21" s="5" t="str">
        <f ca="1">IFERROR(IF(B21="All","-",VLOOKUP($B21,'List of AQMS'!$B$40:$C$60,2,FALSE)),"")</f>
        <v>Horsham</v>
      </c>
      <c r="E21" s="18" t="str" cm="1">
        <f t="array" aca="1" ref="E21" ca="1">IF($B21="All", IF(ISERROR(AVERAGE(E$9:E20)),"NA",AVERAGE(E$9:E20)),IF(ISERROR(INDEX('NO2'!C$4:C$23,MATCH('Monthly Review NO2'!$B21,'NO2'!$B$4:$B$23,0),0)),"",INDEX('NO2'!C$4:C$23,MATCH('Monthly Review NO2'!$B21,'NO2'!$B$4:$B$23,0),0)))</f>
        <v>N/A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33" t="str" cm="1">
        <f t="array" aca="1" ref="Q21" ca="1">IF($B21="All", IF(ISERROR(AVERAGE(Q$9:Q20)),"NA",AVERAGE(Q$9:Q20)),IF(ISERROR(INDEX('NO2'!O$4:O$23,MATCH('Monthly Review NO2'!$B21,'NO2'!$B$4:$B$23,0),0)),"",INDEX('NO2'!O$4:O$23,MATCH('Monthly Review NO2'!$B21,'NO2'!$B$4:$B$23,0),0)))</f>
        <v>N/A</v>
      </c>
    </row>
    <row r="22" spans="1:17" x14ac:dyDescent="0.35">
      <c r="A22" s="4"/>
      <c r="B22" s="5" t="str">
        <f ca="1"/>
        <v>HT1</v>
      </c>
      <c r="C22" s="5" t="str">
        <f ca="1">IFERROR(IF(B22="All","-",VLOOKUP($B22,'List of AQMS'!$A$63:$C$83,3,FALSE)),"")</f>
        <v xml:space="preserve">Hastings BC - Bexhill Rd, Bulverhythe </v>
      </c>
      <c r="D22" s="5" t="str">
        <f ca="1">IFERROR(IF(B22="All","-",VLOOKUP($B22,'List of AQMS'!$B$40:$C$60,2,FALSE)),"")</f>
        <v>Hastings</v>
      </c>
      <c r="E22" s="18" cm="1">
        <f t="array" aca="1" ref="E22" ca="1">IF($B22="All", IF(ISERROR(AVERAGE(E$9:E21)),"NA",AVERAGE(E$9:E21)),IF(ISERROR(INDEX('NO2'!C$4:C$23,MATCH('Monthly Review NO2'!$B22,'NO2'!$B$4:$B$23,0),0)),"",INDEX('NO2'!C$4:C$23,MATCH('Monthly Review NO2'!$B22,'NO2'!$B$4:$B$23,0),0)))</f>
        <v>12.711573051436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33" cm="1">
        <f t="array" aca="1" ref="Q22" ca="1">IF($B22="All", IF(ISERROR(AVERAGE(Q$9:Q21)),"NA",AVERAGE(Q$9:Q21)),IF(ISERROR(INDEX('NO2'!O$4:O$23,MATCH('Monthly Review NO2'!$B22,'NO2'!$B$4:$B$23,0),0)),"",INDEX('NO2'!O$4:O$23,MATCH('Monthly Review NO2'!$B22,'NO2'!$B$4:$B$23,0),0)))</f>
        <v>12.711573051436</v>
      </c>
    </row>
    <row r="23" spans="1:17" x14ac:dyDescent="0.35">
      <c r="A23" s="4"/>
      <c r="B23" s="5" t="str">
        <f ca="1"/>
        <v>LL1</v>
      </c>
      <c r="C23" s="5" t="str">
        <f ca="1">IFERROR(IF(B23="All","-",VLOOKUP($B23,'List of AQMS'!$A$63:$C$83,3,FALSE)),"")</f>
        <v xml:space="preserve">AURN - Lullington Heath </v>
      </c>
      <c r="D23" s="5" t="str">
        <f ca="1">IFERROR(IF(B23="All","-",VLOOKUP($B23,'List of AQMS'!$B$40:$C$60,2,FALSE)),"")</f>
        <v>Wealden</v>
      </c>
      <c r="E23" s="18" cm="1">
        <f t="array" aca="1" ref="E23" ca="1">IF($B23="All", IF(ISERROR(AVERAGE(E$9:E22)),"NA",AVERAGE(E$9:E22)),IF(ISERROR(INDEX('NO2'!C$4:C$23,MATCH('Monthly Review NO2'!$B23,'NO2'!$B$4:$B$23,0),0)),"",INDEX('NO2'!C$4:C$23,MATCH('Monthly Review NO2'!$B23,'NO2'!$B$4:$B$23,0),0)))</f>
        <v>7.9757292905866297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3" cm="1">
        <f t="array" aca="1" ref="Q23" ca="1">IF($B23="All", IF(ISERROR(AVERAGE(Q$9:Q22)),"NA",AVERAGE(Q$9:Q22)),IF(ISERROR(INDEX('NO2'!O$4:O$23,MATCH('Monthly Review NO2'!$B23,'NO2'!$B$4:$B$23,0),0)),"",INDEX('NO2'!O$4:O$23,MATCH('Monthly Review NO2'!$B23,'NO2'!$B$4:$B$23,0),0)))</f>
        <v>7.9757292905866297</v>
      </c>
    </row>
    <row r="24" spans="1:17" x14ac:dyDescent="0.35">
      <c r="A24" s="4"/>
      <c r="B24" s="5" t="str">
        <f ca="1"/>
        <v>LS7</v>
      </c>
      <c r="C24" s="5" t="str">
        <f ca="1">IFERROR(IF(B24="All","-",VLOOKUP($B24,'List of AQMS'!$A$63:$C$83,3,FALSE)),"")</f>
        <v>Lewes DC - Newhaven</v>
      </c>
      <c r="D24" s="5" t="str">
        <f ca="1">IFERROR(IF(B24="All","-",VLOOKUP($B24,'List of AQMS'!$B$40:$C$60,2,FALSE)),"")</f>
        <v>Lewes</v>
      </c>
      <c r="E24" s="18" t="str" cm="1">
        <f t="array" aca="1" ref="E24" ca="1">IF($B24="All", IF(ISERROR(AVERAGE(E$9:E23)),"NA",AVERAGE(E$9:E23)),IF(ISERROR(INDEX('NO2'!C$4:C$23,MATCH('Monthly Review NO2'!$B24,'NO2'!$B$4:$B$23,0),0)),"",INDEX('NO2'!C$4:C$23,MATCH('Monthly Review NO2'!$B24,'NO2'!$B$4:$B$23,0),0)))</f>
        <v>N/A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33" t="str" cm="1">
        <f t="array" aca="1" ref="Q24" ca="1">IF($B24="All", IF(ISERROR(AVERAGE(Q$9:Q23)),"NA",AVERAGE(Q$9:Q23)),IF(ISERROR(INDEX('NO2'!O$4:O$23,MATCH('Monthly Review NO2'!$B24,'NO2'!$B$4:$B$23,0),0)),"",INDEX('NO2'!O$4:O$23,MATCH('Monthly Review NO2'!$B24,'NO2'!$B$4:$B$23,0),0)))</f>
        <v>N/A</v>
      </c>
    </row>
    <row r="25" spans="1:17" x14ac:dyDescent="0.35">
      <c r="A25" s="4"/>
      <c r="B25" s="5" t="str">
        <f ca="1"/>
        <v>LS8</v>
      </c>
      <c r="C25" s="5" t="str">
        <f ca="1">IFERROR(IF(B25="All","-",VLOOKUP($B25,'List of AQMS'!$A$63:$C$83,3,FALSE)),"")</f>
        <v xml:space="preserve">Lewes DC – Little East Street </v>
      </c>
      <c r="D25" s="5" t="str">
        <f ca="1">IFERROR(IF(B25="All","-",VLOOKUP($B25,'List of AQMS'!$B$40:$C$60,2,FALSE)),"")</f>
        <v>Lewes</v>
      </c>
      <c r="E25" s="18" cm="1">
        <f t="array" aca="1" ref="E25" ca="1">IF($B25="All", IF(ISERROR(AVERAGE(E$9:E24)),"NA",AVERAGE(E$9:E24)),IF(ISERROR(INDEX('NO2'!C$4:C$23,MATCH('Monthly Review NO2'!$B25,'NO2'!$B$4:$B$23,0),0)),"",INDEX('NO2'!C$4:C$23,MATCH('Monthly Review NO2'!$B25,'NO2'!$B$4:$B$23,0),0)))</f>
        <v>18.149078074596801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33" cm="1">
        <f t="array" aca="1" ref="Q25" ca="1">IF($B25="All", IF(ISERROR(AVERAGE(Q$9:Q24)),"NA",AVERAGE(Q$9:Q24)),IF(ISERROR(INDEX('NO2'!O$4:O$23,MATCH('Monthly Review NO2'!$B25,'NO2'!$B$4:$B$23,0),0)),"",INDEX('NO2'!O$4:O$23,MATCH('Monthly Review NO2'!$B25,'NO2'!$B$4:$B$23,0),0)))</f>
        <v>18.149078074596801</v>
      </c>
    </row>
    <row r="26" spans="1:17" x14ac:dyDescent="0.35">
      <c r="A26" s="4"/>
      <c r="B26" s="6" t="str">
        <f ca="1"/>
        <v>RY2</v>
      </c>
      <c r="C26" s="5" t="str">
        <f ca="1">IFERROR(IF(B26="All","-",VLOOKUP($B26,'List of AQMS'!$A$63:$C$83,3,FALSE)),"")</f>
        <v xml:space="preserve">Rother DC -  De La Warr Road </v>
      </c>
      <c r="D26" s="5" t="str">
        <f ca="1">IFERROR(IF(B26="All","-",VLOOKUP($B26,'List of AQMS'!$B$40:$C$60,2,FALSE)),"")</f>
        <v>Rother</v>
      </c>
      <c r="E26" s="18" cm="1">
        <f t="array" aca="1" ref="E26" ca="1">IF($B26="All", IF(ISERROR(AVERAGE(E$9:E25)),"NA",AVERAGE(E$9:E25)),IF(ISERROR(INDEX('NO2'!C$4:C$23,MATCH('Monthly Review NO2'!$B26,'NO2'!$B$4:$B$23,0),0)),"",INDEX('NO2'!C$4:C$23,MATCH('Monthly Review NO2'!$B26,'NO2'!$B$4:$B$23,0),0)))</f>
        <v>16.992421806112599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 cm="1">
        <f t="array" aca="1" ref="Q26" ca="1">IF($B26="All", IF(ISERROR(AVERAGE(Q$9:Q25)),"NA",AVERAGE(Q$9:Q25)),IF(ISERROR(INDEX('NO2'!O$4:O$23,MATCH('Monthly Review NO2'!$B26,'NO2'!$B$4:$B$23,0),0)),"",INDEX('NO2'!O$4:O$23,MATCH('Monthly Review NO2'!$B26,'NO2'!$B$4:$B$23,0),0)))</f>
        <v>16.992421806112599</v>
      </c>
    </row>
    <row r="27" spans="1:17" x14ac:dyDescent="0.35">
      <c r="A27" s="4"/>
      <c r="B27" s="6" t="str">
        <f ca="1"/>
        <v>WT2</v>
      </c>
      <c r="C27" s="5" t="str">
        <f ca="1">IFERROR(IF(B27="All","-",VLOOKUP($B27,'List of AQMS'!$A$63:$C$83,3,FALSE)),"")</f>
        <v xml:space="preserve">Worthing BC - A27 Grove Lodge </v>
      </c>
      <c r="D27" s="5" t="str">
        <f ca="1">IFERROR(IF(B27="All","-",VLOOKUP($B27,'List of AQMS'!$B$40:$C$60,2,FALSE)),"")</f>
        <v>Worthing</v>
      </c>
      <c r="E27" s="18" cm="1">
        <f t="array" aca="1" ref="E27" ca="1">IF($B27="All", IF(ISERROR(AVERAGE(E$9:E26)),"NA",AVERAGE(E$9:E26)),IF(ISERROR(INDEX('NO2'!C$4:C$23,MATCH('Monthly Review NO2'!$B27,'NO2'!$B$4:$B$23,0),0)),"",INDEX('NO2'!C$4:C$23,MATCH('Monthly Review NO2'!$B27,'NO2'!$B$4:$B$23,0),0)))</f>
        <v>25.458935399729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 cm="1">
        <f t="array" aca="1" ref="Q27" ca="1">IF($B27="All", IF(ISERROR(AVERAGE(Q$9:Q26)),"NA",AVERAGE(Q$9:Q26)),IF(ISERROR(INDEX('NO2'!O$4:O$23,MATCH('Monthly Review NO2'!$B27,'NO2'!$B$4:$B$23,0),0)),"",INDEX('NO2'!O$4:O$23,MATCH('Monthly Review NO2'!$B27,'NO2'!$B$4:$B$23,0),0)))</f>
        <v>25.458935399729</v>
      </c>
    </row>
    <row r="28" spans="1:17" x14ac:dyDescent="0.35">
      <c r="A28" s="4"/>
      <c r="B28" s="6" t="str">
        <f ca="1"/>
        <v>MS1</v>
      </c>
      <c r="C28" s="5" t="str">
        <f ca="1">IFERROR(IF(B28="All","-",VLOOKUP($B28,'List of AQMS'!$A$63:$C$83,3,FALSE)),"")</f>
        <v>Mid Sussex DC - London Road (East Grinstead)</v>
      </c>
      <c r="D28" s="5" t="str">
        <f ca="1">IFERROR(IF(B28="All","-",VLOOKUP($B28,'List of AQMS'!$B$40:$C$60,2,FALSE)),"")</f>
        <v>Mid_Sussex</v>
      </c>
      <c r="E28" s="18" cm="1">
        <f t="array" aca="1" ref="E28" ca="1">IF($B28="All", IF(ISERROR(AVERAGE(E$9:E27)),"NA",AVERAGE(E$9:E27)),IF(ISERROR(INDEX('NO2'!C$4:C$23,MATCH('Monthly Review NO2'!$B28,'NO2'!$B$4:$B$23,0),0)),"",INDEX('NO2'!C$4:C$23,MATCH('Monthly Review NO2'!$B28,'NO2'!$B$4:$B$23,0),0)))</f>
        <v>28.023917503028301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33" cm="1">
        <f t="array" aca="1" ref="Q28" ca="1">IF($B28="All", IF(ISERROR(AVERAGE(Q$9:Q27)),"NA",AVERAGE(Q$9:Q27)),IF(ISERROR(INDEX('NO2'!O$4:O$23,MATCH('Monthly Review NO2'!$B28,'NO2'!$B$4:$B$23,0),0)),"",INDEX('NO2'!O$4:O$23,MATCH('Monthly Review NO2'!$B28,'NO2'!$B$4:$B$23,0),0)))</f>
        <v>28.023917503028301</v>
      </c>
    </row>
    <row r="29" spans="1:17" x14ac:dyDescent="0.35">
      <c r="B29" s="6" t="str">
        <f ca="1"/>
        <v>All</v>
      </c>
      <c r="C29" s="5" t="str">
        <f ca="1">IFERROR(IF(B29="All","-",VLOOKUP($B29,'List of AQMS'!$A$63:$C$83,3,FALSE)),"")</f>
        <v>-</v>
      </c>
      <c r="D29" s="5" t="str">
        <f ca="1">IFERROR(IF(B29="All","-",VLOOKUP($B29,'List of AQMS'!$B$40:$C$60,2,FALSE)),"")</f>
        <v>-</v>
      </c>
      <c r="E29" s="18" cm="1">
        <f t="array" aca="1" ref="E29" ca="1">IF($B29="All", IF(ISERROR(AVERAGE(E$9:E28)),"NA",AVERAGE(E$9:E28)),IF(ISERROR(INDEX('NO2'!C$4:C$23,MATCH('Monthly Review NO2'!$B29,'NO2'!$B$4:$B$23,0),0)),"",INDEX('NO2'!C$4:C$23,MATCH('Monthly Review NO2'!$B29,'NO2'!$B$4:$B$23,0),0)))</f>
        <v>22.174940476504659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33" cm="1">
        <f t="array" aca="1" ref="Q29" ca="1">IF($B29="All", IF(ISERROR(AVERAGE(Q$9:Q28)),"NA",AVERAGE(Q$9:Q28)),IF(ISERROR(INDEX('NO2'!O$4:O$23,MATCH('Monthly Review NO2'!$B29,'NO2'!$B$4:$B$23,0),0)),"",INDEX('NO2'!O$4:O$23,MATCH('Monthly Review NO2'!$B29,'NO2'!$B$4:$B$23,0),0)))</f>
        <v>22.174940476504659</v>
      </c>
    </row>
    <row r="30" spans="1:17" s="21" customFormat="1" ht="30" customHeight="1" x14ac:dyDescent="0.35">
      <c r="B30" s="89" t="s">
        <v>173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</row>
    <row r="31" spans="1:17" x14ac:dyDescent="0.35">
      <c r="C31" s="29" t="str" cm="1">
        <f t="array" ref="C31">IF($B31="All", IF(ISERROR(AVERAGE(E$9:E29)),"NA",AVERAGE(E$9:E29)),IF(ISERROR(INDEX('NO2'!C$4:C$22,MATCH('Monthly Review NO2'!$B31,'NO2'!$B$4:$B$22,0),0)),"",INDEX('NO2'!C$4:C$22,MATCH('Monthly Review NO2'!$B31,'NO2'!$B$4:$B$22),0)))</f>
        <v/>
      </c>
      <c r="D31" s="29" t="str" cm="1">
        <f t="array" ref="D31">IF($B31="All", IF(ISERROR(AVERAGE(F$9:F29)),"NA",AVERAGE(F$9:F29)),IF(ISERROR(INDEX('NO2'!D$4:D$22,MATCH('Monthly Review NO2'!$B31,'NO2'!$B$4:$B$22,0),0)),"",INDEX('NO2'!D$4:D$22,MATCH('Monthly Review NO2'!$B31,'NO2'!$B$4:$B$22),0)))</f>
        <v/>
      </c>
      <c r="E31" s="29" t="str" cm="1">
        <f t="array" ref="E31">IF($B31="All", IF(ISERROR(AVERAGE(G$9:G29)),"NA",AVERAGE(G$9:G29)),IF(ISERROR(INDEX('NO2'!E$4:E$23,MATCH('Monthly Review NO2'!$B31,'NO2'!$B$4:$B$22,0),0)),"",INDEX('NO2'!E$4:E$23,MATCH('Monthly Review NO2'!$B31,'NO2'!$B$4:$B$22),0)))</f>
        <v/>
      </c>
      <c r="F31" s="29" t="str" cm="1">
        <f t="array" ref="F31">IF($B31="All", IF(ISERROR(AVERAGE(H$9:H29)),"NA",AVERAGE(H$9:H29)),IF(ISERROR(INDEX('NO2'!F$4:F$22,MATCH('Monthly Review NO2'!$B31,'NO2'!$B$4:$B$22,0),0)),"",INDEX('NO2'!F$4:F$22,MATCH('Monthly Review NO2'!$B31,'NO2'!$B$4:$B$22),0)))</f>
        <v/>
      </c>
      <c r="G31" s="29" t="str" cm="1">
        <f t="array" ref="G31">IF($B31="All", IF(ISERROR(AVERAGE(I$9:I29)),"NA",AVERAGE(I$9:I29)),IF(ISERROR(INDEX('NO2'!G$4:G$22,MATCH('Monthly Review NO2'!$B31,'NO2'!$B$4:$B$22,0),0)),"",INDEX('NO2'!G$4:G$22,MATCH('Monthly Review NO2'!$B31,'NO2'!$B$4:$B$22),0)))</f>
        <v/>
      </c>
      <c r="H31" s="29" t="str" cm="1">
        <f t="array" ref="H31">IF($B31="All", IF(ISERROR(AVERAGE(J$9:J29)),"NA",AVERAGE(J$9:J29)),IF(ISERROR(INDEX('NO2'!H$4:H$22,MATCH('Monthly Review NO2'!$B31,'NO2'!$B$4:$B$22,0),0)),"",INDEX('NO2'!H$4:H$22,MATCH('Monthly Review NO2'!$B31,'NO2'!$B$4:$B$22),0)))</f>
        <v/>
      </c>
      <c r="I31" s="29" t="str" cm="1">
        <f t="array" ref="I31">IF($B31="All", IF(ISERROR(AVERAGE(K$9:K29)),"NA",AVERAGE(K$9:K29)),IF(ISERROR(INDEX('NO2'!I$4:I$22,MATCH('Monthly Review NO2'!$B31,'NO2'!$B$4:$B$22,0),0)),"",INDEX('NO2'!I$4:I$22,MATCH('Monthly Review NO2'!$B31,'NO2'!$B$4:$B$22),0)))</f>
        <v/>
      </c>
    </row>
    <row r="32" spans="1:17" x14ac:dyDescent="0.35">
      <c r="B32" s="94" t="s">
        <v>60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2:17" x14ac:dyDescent="0.35">
      <c r="B33" s="7" t="s">
        <v>44</v>
      </c>
      <c r="C33" s="7" t="s">
        <v>45</v>
      </c>
      <c r="D33" s="7" t="s">
        <v>46</v>
      </c>
      <c r="E33" s="7" t="s">
        <v>47</v>
      </c>
      <c r="F33" s="7" t="s">
        <v>48</v>
      </c>
      <c r="G33" s="7" t="s">
        <v>49</v>
      </c>
      <c r="H33" s="7" t="s">
        <v>50</v>
      </c>
      <c r="I33" s="7" t="s">
        <v>51</v>
      </c>
      <c r="J33" s="7" t="s">
        <v>52</v>
      </c>
      <c r="K33" s="7" t="s">
        <v>53</v>
      </c>
      <c r="L33" s="7" t="s">
        <v>54</v>
      </c>
      <c r="M33" s="7" t="s">
        <v>55</v>
      </c>
      <c r="N33" s="7" t="s">
        <v>56</v>
      </c>
      <c r="O33" s="7" t="s">
        <v>57</v>
      </c>
      <c r="P33" s="7" t="s">
        <v>58</v>
      </c>
      <c r="Q33" s="7" t="s">
        <v>61</v>
      </c>
    </row>
    <row r="34" spans="2:17" x14ac:dyDescent="0.35">
      <c r="B34" s="5" t="str" cm="1">
        <f t="array" aca="1" ref="B34:B54" ca="1">IF(B$3="All",INDIRECT(B$2,TRUE),B$3)</f>
        <v>AD1</v>
      </c>
      <c r="C34" s="5" t="str">
        <f ca="1">IFERROR(IF(B34="All","-",VLOOKUP($B34,'List of AQMS'!$A$63:$C$83,3,FALSE)),"")</f>
        <v xml:space="preserve">Adur DC - Shoreham-by-sea </v>
      </c>
      <c r="D34" s="5" t="str">
        <f ca="1">IFERROR(IF(B34="All","-",VLOOKUP($B34,'List of AQMS'!$B$40:$C$60,2,FALSE)),"")</f>
        <v>Adur</v>
      </c>
      <c r="E34" s="19" cm="1">
        <f t="array" aca="1" ref="E34" ca="1">IF($B34="All", IF(ISERROR(AVERAGE(E33:E$34)),"NA",AVERAGE(E33:E$34)),IF(ISERROR(INDEX('NO2'!C$4:C$23,MATCH('Monthly Review NO2'!$B34,'NO2'!$B$4:$B$23,0),0)),"",INDEX('NO2'!C$27:C$46,MATCH('Monthly Review NO2'!$B34,'NO2'!$B$27:$B$46,0),0)))</f>
        <v>0.99731182795698903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8" cm="1">
        <f t="array" aca="1" ref="Q34" ca="1">IF($B34="All", IF(ISERROR(AVERAGE(Q33:Q$34)),"NA",AVERAGE(Q33:Q$34)),IF(ISERROR(INDEX('NO2'!O$4:O$23,MATCH('Monthly Review NO2'!$B34,'NO2'!$B$4:$B$23,0),0)),"",INDEX('NO2'!O$27:O$46,MATCH('Monthly Review NO2'!$B34,'NO2'!$B$27:$B$46,0),0)))</f>
        <v>0.99731182795698903</v>
      </c>
    </row>
    <row r="35" spans="2:17" x14ac:dyDescent="0.35">
      <c r="B35" s="5" t="str">
        <f ca="1"/>
        <v>BH0</v>
      </c>
      <c r="C35" s="5" t="str">
        <f ca="1">IFERROR(IF(B35="All","-",VLOOKUP($B35,'List of AQMS'!$A$63:$C$83,3,FALSE)),"")</f>
        <v xml:space="preserve">AURN - Preston Park </v>
      </c>
      <c r="D35" s="5" t="str">
        <f ca="1">IFERROR(IF(B35="All","-",VLOOKUP($B35,'List of AQMS'!$B$40:$C$60,2,FALSE)),"")</f>
        <v>Brighton_and_Hove</v>
      </c>
      <c r="E35" s="19" cm="1">
        <f t="array" aca="1" ref="E35" ca="1">IF($B35="All", IF(ISERROR(AVERAGE(E34:E$34)),"NA",AVERAGE(E34:E$34)),IF(ISERROR(INDEX('NO2'!C$4:C$23,MATCH('Monthly Review NO2'!$B35,'NO2'!$B$4:$B$23,0),0)),"",INDEX('NO2'!C$27:C$46,MATCH('Monthly Review NO2'!$B35,'NO2'!$B$27:$B$46,0),0)))</f>
        <v>0.99193548387096797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8" cm="1">
        <f t="array" aca="1" ref="Q35" ca="1">IF($B35="All", IF(ISERROR(AVERAGE(Q34:Q$34)),"NA",AVERAGE(Q34:Q$34)),IF(ISERROR(INDEX('NO2'!O$4:O$23,MATCH('Monthly Review NO2'!$B35,'NO2'!$B$4:$B$23,0),0)),"",INDEX('NO2'!O$27:O$46,MATCH('Monthly Review NO2'!$B35,'NO2'!$B$27:$B$46,0),0)))</f>
        <v>0.99193548387096797</v>
      </c>
    </row>
    <row r="36" spans="2:17" x14ac:dyDescent="0.35">
      <c r="B36" s="5" t="str">
        <f ca="1"/>
        <v>BH10</v>
      </c>
      <c r="C36" s="5" t="str">
        <f ca="1">IFERROR(IF(B36="All","-",VLOOKUP($B36,'List of AQMS'!$A$63:$C$83,3,FALSE)),"")</f>
        <v xml:space="preserve">BHCC - North Street </v>
      </c>
      <c r="D36" s="5" t="str">
        <f ca="1">IFERROR(IF(B36="All","-",VLOOKUP($B36,'List of AQMS'!$B$40:$C$60,2,FALSE)),"")</f>
        <v>Brighton_and_Hove</v>
      </c>
      <c r="E36" s="19" cm="1">
        <f t="array" aca="1" ref="E36" ca="1">IF($B36="All", IF(ISERROR(AVERAGE(E$34:E35)),"NA",AVERAGE(E$34:E35)),IF(ISERROR(INDEX('NO2'!C$4:C$23,MATCH('Monthly Review NO2'!$B36,'NO2'!$B$4:$B$23,0),0)),"",INDEX('NO2'!C$27:C$46,MATCH('Monthly Review NO2'!$B36,'NO2'!$B$27:$B$46,0),0)))</f>
        <v>0.99865591397849496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8" cm="1">
        <f t="array" aca="1" ref="Q36" ca="1">IF($B36="All", IF(ISERROR(AVERAGE(Q$34:Q35)),"NA",AVERAGE(Q$34:Q35)),IF(ISERROR(INDEX('NO2'!O$4:O$23,MATCH('Monthly Review NO2'!$B36,'NO2'!$B$4:$B$23,0),0)),"",INDEX('NO2'!O$27:O$46,MATCH('Monthly Review NO2'!$B36,'NO2'!$B$27:$B$46,0),0)))</f>
        <v>0.99865591397849496</v>
      </c>
    </row>
    <row r="37" spans="2:17" x14ac:dyDescent="0.35">
      <c r="B37" s="5" t="str">
        <f ca="1"/>
        <v>BH11</v>
      </c>
      <c r="C37" s="5" t="str">
        <f ca="1">IFERROR(IF(B37="All","-",VLOOKUP($B37,'List of AQMS'!$A$63:$C$83,3,FALSE)),"")</f>
        <v>Brighton - Lewes Road, A270</v>
      </c>
      <c r="D37" s="5" t="str">
        <f ca="1">IFERROR(IF(B37="All","-",VLOOKUP($B37,'List of AQMS'!$B$40:$C$60,2,FALSE)),"")</f>
        <v>Brighton_and_Hove</v>
      </c>
      <c r="E37" s="19" cm="1">
        <f t="array" aca="1" ref="E37" ca="1">IF($B37="All", IF(ISERROR(AVERAGE(E$34:E36)),"NA",AVERAGE(E$34:E36)),IF(ISERROR(INDEX('NO2'!C$4:C$23,MATCH('Monthly Review NO2'!$B37,'NO2'!$B$4:$B$23,0),0)),"",INDEX('NO2'!C$27:C$46,MATCH('Monthly Review NO2'!$B37,'NO2'!$B$27:$B$46,0),0)))</f>
        <v>0.99865591397849496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8" cm="1">
        <f t="array" aca="1" ref="Q37" ca="1">IF($B37="All", IF(ISERROR(AVERAGE(Q$34:Q36)),"NA",AVERAGE(Q$34:Q36)),IF(ISERROR(INDEX('NO2'!O$4:O$23,MATCH('Monthly Review NO2'!$B37,'NO2'!$B$4:$B$23,0),0)),"",INDEX('NO2'!O$27:O$46,MATCH('Monthly Review NO2'!$B37,'NO2'!$B$27:$B$46,0),0)))</f>
        <v>0.99865591397849496</v>
      </c>
    </row>
    <row r="38" spans="2:17" x14ac:dyDescent="0.35">
      <c r="B38" s="5" t="str">
        <f ca="1"/>
        <v>BH12</v>
      </c>
      <c r="C38" s="5" t="str">
        <f ca="1">IFERROR(IF(B38="All","-",VLOOKUP($B38,'List of AQMS'!$A$63:$C$83,3,FALSE)),"")</f>
        <v>BHCC - Hollingdean Road</v>
      </c>
      <c r="D38" s="5" t="str">
        <f ca="1">IFERROR(IF(B38="All","-",VLOOKUP($B38,'List of AQMS'!$B$40:$C$60,2,FALSE)),"")</f>
        <v>Brighton_and_Hove</v>
      </c>
      <c r="E38" s="19" cm="1">
        <f t="array" aca="1" ref="E38" ca="1">IF($B38="All", IF(ISERROR(AVERAGE(E$34:E37)),"NA",AVERAGE(E$34:E37)),IF(ISERROR(INDEX('NO2'!C$4:C$23,MATCH('Monthly Review NO2'!$B38,'NO2'!$B$4:$B$23,0),0)),"",INDEX('NO2'!C$27:C$46,MATCH('Monthly Review NO2'!$B38,'NO2'!$B$27:$B$46,0),0)))</f>
        <v>0.99865591397849496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8" cm="1">
        <f t="array" aca="1" ref="Q38" ca="1">IF($B38="All", IF(ISERROR(AVERAGE(Q$34:Q37)),"NA",AVERAGE(Q$34:Q37)),IF(ISERROR(INDEX('NO2'!O$4:O$23,MATCH('Monthly Review NO2'!$B38,'NO2'!$B$4:$B$23,0),0)),"",INDEX('NO2'!O$27:O$46,MATCH('Monthly Review NO2'!$B38,'NO2'!$B$27:$B$46,0),0)))</f>
        <v>0.99865591397849496</v>
      </c>
    </row>
    <row r="39" spans="2:17" x14ac:dyDescent="0.35">
      <c r="B39" s="5" t="str">
        <f ca="1"/>
        <v>CA2</v>
      </c>
      <c r="C39" s="5" t="str">
        <f ca="1">IFERROR(IF(B39="All","-",VLOOKUP($B39,'List of AQMS'!$A$63:$C$83,3,FALSE)),"")</f>
        <v xml:space="preserve">Crawley BC - Gatwick Airport </v>
      </c>
      <c r="D39" s="5" t="str">
        <f ca="1">IFERROR(IF(B39="All","-",VLOOKUP($B39,'List of AQMS'!$B$40:$C$60,2,FALSE)),"")</f>
        <v>Crawley</v>
      </c>
      <c r="E39" s="19" t="str" cm="1">
        <f t="array" aca="1" ref="E39" ca="1">IF($B39="All", IF(ISERROR(AVERAGE(E$34:E38)),"NA",AVERAGE(E$34:E38)),IF(ISERROR(INDEX('NO2'!C$4:C$23,MATCH('Monthly Review NO2'!$B39,'NO2'!$B$4:$B$23,0),0)),"",INDEX('NO2'!C$27:C$46,MATCH('Monthly Review NO2'!$B39,'NO2'!$B$27:$B$46,0),0)))</f>
        <v>N/A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8" t="str" cm="1">
        <f t="array" aca="1" ref="Q39" ca="1">IF($B39="All", IF(ISERROR(AVERAGE(Q$34:Q38)),"NA",AVERAGE(Q$34:Q38)),IF(ISERROR(INDEX('NO2'!O$4:O$23,MATCH('Monthly Review NO2'!$B39,'NO2'!$B$4:$B$23,0),0)),"",INDEX('NO2'!O$27:O$46,MATCH('Monthly Review NO2'!$B39,'NO2'!$B$27:$B$46,0),0)))</f>
        <v>N/A</v>
      </c>
    </row>
    <row r="40" spans="2:17" x14ac:dyDescent="0.35">
      <c r="B40" s="5" t="str">
        <f ca="1"/>
        <v>CI1</v>
      </c>
      <c r="C40" s="5" t="str">
        <f ca="1">IFERROR(IF(B40="All","-",VLOOKUP($B40,'List of AQMS'!$A$63:$C$83,3,FALSE)),"")</f>
        <v xml:space="preserve">Chichester DC -A27 Chichester Bypass </v>
      </c>
      <c r="D40" s="5" t="str">
        <f ca="1">IFERROR(IF(B40="All","-",VLOOKUP($B40,'List of AQMS'!$B$40:$C$60,2,FALSE)),"")</f>
        <v>Chichester</v>
      </c>
      <c r="E40" s="19" cm="1">
        <f t="array" aca="1" ref="E40" ca="1">IF($B40="All", IF(ISERROR(AVERAGE(E$34:E39)),"NA",AVERAGE(E$34:E39)),IF(ISERROR(INDEX('NO2'!C$4:C$23,MATCH('Monthly Review NO2'!$B40,'NO2'!$B$4:$B$23,0),0)),"",INDEX('NO2'!C$27:C$46,MATCH('Monthly Review NO2'!$B40,'NO2'!$B$27:$B$46,0),0)))</f>
        <v>0.99865591397849496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8" cm="1">
        <f t="array" aca="1" ref="Q40" ca="1">IF($B40="All", IF(ISERROR(AVERAGE(Q$34:Q39)),"NA",AVERAGE(Q$34:Q39)),IF(ISERROR(INDEX('NO2'!O$4:O$23,MATCH('Monthly Review NO2'!$B40,'NO2'!$B$4:$B$23,0),0)),"",INDEX('NO2'!O$27:O$46,MATCH('Monthly Review NO2'!$B40,'NO2'!$B$27:$B$46,0),0)))</f>
        <v>0.99865591397849496</v>
      </c>
    </row>
    <row r="41" spans="2:17" x14ac:dyDescent="0.35">
      <c r="B41" s="5" t="str">
        <f ca="1"/>
        <v>CI5</v>
      </c>
      <c r="C41" s="5" t="str">
        <f ca="1">IFERROR(IF(B41="All","-",VLOOKUP($B41,'List of AQMS'!$A$63:$C$83,3,FALSE)),"")</f>
        <v xml:space="preserve">Chichester DC -Westhampnett Road </v>
      </c>
      <c r="D41" s="5" t="str">
        <f ca="1">IFERROR(IF(B41="All","-",VLOOKUP($B41,'List of AQMS'!$B$40:$C$60,2,FALSE)),"")</f>
        <v>Chichester</v>
      </c>
      <c r="E41" s="19" cm="1">
        <f t="array" aca="1" ref="E41" ca="1">IF($B41="All", IF(ISERROR(AVERAGE(E$34:E40)),"NA",AVERAGE(E$34:E40)),IF(ISERROR(INDEX('NO2'!C$4:C$23,MATCH('Monthly Review NO2'!$B41,'NO2'!$B$4:$B$23,0),0)),"",INDEX('NO2'!C$27:C$46,MATCH('Monthly Review NO2'!$B41,'NO2'!$B$27:$B$46,0),0)))</f>
        <v>0.98655913978494592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8" cm="1">
        <f t="array" aca="1" ref="Q41" ca="1">IF($B41="All", IF(ISERROR(AVERAGE(Q$34:Q40)),"NA",AVERAGE(Q$34:Q40)),IF(ISERROR(INDEX('NO2'!O$4:O$23,MATCH('Monthly Review NO2'!$B41,'NO2'!$B$4:$B$23,0),0)),"",INDEX('NO2'!O$27:O$46,MATCH('Monthly Review NO2'!$B41,'NO2'!$B$27:$B$46,0),0)))</f>
        <v>0.98655913978494592</v>
      </c>
    </row>
    <row r="42" spans="2:17" x14ac:dyDescent="0.35">
      <c r="B42" s="5" t="str">
        <f ca="1"/>
        <v>EB1</v>
      </c>
      <c r="C42" s="5" t="str">
        <f ca="1">IFERROR(IF(B42="All","-",VLOOKUP($B42,'List of AQMS'!$A$63:$C$83,3,FALSE)),"")</f>
        <v xml:space="preserve">Eastbourne BC - Devonshire Park </v>
      </c>
      <c r="D42" s="5" t="str">
        <f ca="1">IFERROR(IF(B42="All","-",VLOOKUP($B42,'List of AQMS'!$B$40:$C$60,2,FALSE)),"")</f>
        <v>Eastbourne</v>
      </c>
      <c r="E42" s="19" cm="1">
        <f t="array" aca="1" ref="E42" ca="1">IF($B42="All", IF(ISERROR(AVERAGE(E$34:E41)),"NA",AVERAGE(E$34:E41)),IF(ISERROR(INDEX('NO2'!C$4:C$23,MATCH('Monthly Review NO2'!$B42,'NO2'!$B$4:$B$23,0),0)),"",INDEX('NO2'!C$27:C$46,MATCH('Monthly Review NO2'!$B42,'NO2'!$B$27:$B$46,0),0)))</f>
        <v>1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8" cm="1">
        <f t="array" aca="1" ref="Q42" ca="1">IF($B42="All", IF(ISERROR(AVERAGE(Q$34:Q41)),"NA",AVERAGE(Q$34:Q41)),IF(ISERROR(INDEX('NO2'!O$4:O$23,MATCH('Monthly Review NO2'!$B42,'NO2'!$B$4:$B$23,0),0)),"",INDEX('NO2'!O$27:O$46,MATCH('Monthly Review NO2'!$B42,'NO2'!$B$27:$B$46,0),0)))</f>
        <v>1</v>
      </c>
    </row>
    <row r="43" spans="2:17" x14ac:dyDescent="0.35">
      <c r="B43" s="5" t="str">
        <f ca="1"/>
        <v>EB3</v>
      </c>
      <c r="C43" s="5" t="str">
        <f ca="1">IFERROR(IF(B43="All","-",VLOOKUP($B43,'List of AQMS'!$A$63:$C$83,3,FALSE)),"")</f>
        <v xml:space="preserve">AURN - Holly Place </v>
      </c>
      <c r="D43" s="5" t="str">
        <f ca="1">IFERROR(IF(B43="All","-",VLOOKUP($B43,'List of AQMS'!$B$40:$C$60,2,FALSE)),"")</f>
        <v>Eastbourne</v>
      </c>
      <c r="E43" s="19" cm="1">
        <f t="array" aca="1" ref="E43" ca="1">IF($B43="All", IF(ISERROR(AVERAGE(E$34:E42)),"NA",AVERAGE(E$34:E42)),IF(ISERROR(INDEX('NO2'!C$4:C$23,MATCH('Monthly Review NO2'!$B43,'NO2'!$B$4:$B$23,0),0)),"",INDEX('NO2'!C$27:C$46,MATCH('Monthly Review NO2'!$B43,'NO2'!$B$27:$B$46,0),0)))</f>
        <v>0.99327956989247301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8" cm="1">
        <f t="array" aca="1" ref="Q43" ca="1">IF($B43="All", IF(ISERROR(AVERAGE(Q$34:Q42)),"NA",AVERAGE(Q$34:Q42)),IF(ISERROR(INDEX('NO2'!O$4:O$23,MATCH('Monthly Review NO2'!$B43,'NO2'!$B$4:$B$23,0),0)),"",INDEX('NO2'!O$27:O$46,MATCH('Monthly Review NO2'!$B43,'NO2'!$B$27:$B$46,0),0)))</f>
        <v>0.99327956989247301</v>
      </c>
    </row>
    <row r="44" spans="2:17" x14ac:dyDescent="0.35">
      <c r="B44" s="5" t="str">
        <f ca="1"/>
        <v>HO2</v>
      </c>
      <c r="C44" s="5" t="str">
        <f ca="1">IFERROR(IF(B44="All","-",VLOOKUP($B44,'List of AQMS'!$A$63:$C$83,3,FALSE)),"")</f>
        <v xml:space="preserve">Horsham DC - Park Way </v>
      </c>
      <c r="D44" s="5" t="str">
        <f ca="1">IFERROR(IF(B44="All","-",VLOOKUP($B44,'List of AQMS'!$B$40:$C$60,2,FALSE)),"")</f>
        <v>Horsham</v>
      </c>
      <c r="E44" s="19" cm="1">
        <f t="array" aca="1" ref="E44" ca="1">IF($B44="All", IF(ISERROR(AVERAGE(E$34:E43)),"NA",AVERAGE(E$34:E43)),IF(ISERROR(INDEX('NO2'!C$4:C$23,MATCH('Monthly Review NO2'!$B44,'NO2'!$B$4:$B$23,0),0)),"",INDEX('NO2'!C$27:C$46,MATCH('Monthly Review NO2'!$B44,'NO2'!$B$27:$B$46,0),0)))</f>
        <v>0.33736559139785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8" cm="1">
        <f t="array" aca="1" ref="Q44" ca="1">IF($B44="All", IF(ISERROR(AVERAGE(Q$34:Q43)),"NA",AVERAGE(Q$34:Q43)),IF(ISERROR(INDEX('NO2'!O$4:O$23,MATCH('Monthly Review NO2'!$B44,'NO2'!$B$4:$B$23,0),0)),"",INDEX('NO2'!O$27:O$46,MATCH('Monthly Review NO2'!$B44,'NO2'!$B$27:$B$46,0),0)))</f>
        <v>0.33736559139785</v>
      </c>
    </row>
    <row r="45" spans="2:17" x14ac:dyDescent="0.35">
      <c r="B45" s="5" t="str">
        <f ca="1"/>
        <v>HO4</v>
      </c>
      <c r="C45" s="5" t="str">
        <f ca="1">IFERROR(IF(B45="All","-",VLOOKUP($B45,'List of AQMS'!$A$63:$C$83,3,FALSE)),"")</f>
        <v xml:space="preserve">AURN - Storrington </v>
      </c>
      <c r="D45" s="5" t="str">
        <f ca="1">IFERROR(IF(B45="All","-",VLOOKUP($B45,'List of AQMS'!$B$40:$C$60,2,FALSE)),"")</f>
        <v>Horsham</v>
      </c>
      <c r="E45" s="19" cm="1">
        <f t="array" aca="1" ref="E45" ca="1">IF($B45="All", IF(ISERROR(AVERAGE(E$34:E44)),"NA",AVERAGE(E$34:E44)),IF(ISERROR(INDEX('NO2'!C$4:C$23,MATCH('Monthly Review NO2'!$B45,'NO2'!$B$4:$B$23,0),0)),"",INDEX('NO2'!C$27:C$46,MATCH('Monthly Review NO2'!$B45,'NO2'!$B$27:$B$46,0),0)))</f>
        <v>0.255376344086022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8" cm="1">
        <f t="array" aca="1" ref="Q45" ca="1">IF($B45="All", IF(ISERROR(AVERAGE(Q$34:Q44)),"NA",AVERAGE(Q$34:Q44)),IF(ISERROR(INDEX('NO2'!O$4:O$23,MATCH('Monthly Review NO2'!$B45,'NO2'!$B$4:$B$23,0),0)),"",INDEX('NO2'!O$27:O$46,MATCH('Monthly Review NO2'!$B45,'NO2'!$B$27:$B$46,0),0)))</f>
        <v>0.255376344086022</v>
      </c>
    </row>
    <row r="46" spans="2:17" x14ac:dyDescent="0.35">
      <c r="B46" s="5" t="str">
        <f ca="1"/>
        <v>HO5</v>
      </c>
      <c r="C46" s="5" t="str">
        <f ca="1">IFERROR(IF(B46="All","-",VLOOKUP($B46,'List of AQMS'!$A$63:$C$83,3,FALSE)),"")</f>
        <v xml:space="preserve">Horsham DC - Cowfold </v>
      </c>
      <c r="D46" s="5" t="str">
        <f ca="1">IFERROR(IF(B46="All","-",VLOOKUP($B46,'List of AQMS'!$B$40:$C$60,2,FALSE)),"")</f>
        <v>Horsham</v>
      </c>
      <c r="E46" s="19" t="str" cm="1">
        <f t="array" aca="1" ref="E46" ca="1">IF($B46="All", IF(ISERROR(AVERAGE(E$34:E45)),"NA",AVERAGE(E$34:E45)),IF(ISERROR(INDEX('NO2'!C$4:C$23,MATCH('Monthly Review NO2'!$B46,'NO2'!$B$4:$B$23,0),0)),"",INDEX('NO2'!C$27:C$46,MATCH('Monthly Review NO2'!$B46,'NO2'!$B$27:$B$46,0),0)))</f>
        <v>N/A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8" t="str" cm="1">
        <f t="array" aca="1" ref="Q46" ca="1">IF($B46="All", IF(ISERROR(AVERAGE(Q$34:Q45)),"NA",AVERAGE(Q$34:Q45)),IF(ISERROR(INDEX('NO2'!O$4:O$23,MATCH('Monthly Review NO2'!$B46,'NO2'!$B$4:$B$23,0),0)),"",INDEX('NO2'!O$27:O$46,MATCH('Monthly Review NO2'!$B46,'NO2'!$B$27:$B$46,0),0)))</f>
        <v>N/A</v>
      </c>
    </row>
    <row r="47" spans="2:17" x14ac:dyDescent="0.35">
      <c r="B47" s="5" t="str">
        <f ca="1"/>
        <v>HT1</v>
      </c>
      <c r="C47" s="5" t="str">
        <f ca="1">IFERROR(IF(B47="All","-",VLOOKUP($B47,'List of AQMS'!$A$63:$C$83,3,FALSE)),"")</f>
        <v xml:space="preserve">Hastings BC - Bexhill Rd, Bulverhythe </v>
      </c>
      <c r="D47" s="5" t="str">
        <f ca="1">IFERROR(IF(B47="All","-",VLOOKUP($B47,'List of AQMS'!$B$40:$C$60,2,FALSE)),"")</f>
        <v>Hastings</v>
      </c>
      <c r="E47" s="19" cm="1">
        <f t="array" aca="1" ref="E47" ca="1">IF($B47="All", IF(ISERROR(AVERAGE(E$34:E46)),"NA",AVERAGE(E$34:E46)),IF(ISERROR(INDEX('NO2'!C$4:C$23,MATCH('Monthly Review NO2'!$B47,'NO2'!$B$4:$B$23,0),0)),"",INDEX('NO2'!C$27:C$46,MATCH('Monthly Review NO2'!$B47,'NO2'!$B$27:$B$46,0),0)))</f>
        <v>0.95161290322580694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8" cm="1">
        <f t="array" aca="1" ref="Q47" ca="1">IF($B47="All", IF(ISERROR(AVERAGE(Q$34:Q46)),"NA",AVERAGE(Q$34:Q46)),IF(ISERROR(INDEX('NO2'!O$4:O$23,MATCH('Monthly Review NO2'!$B47,'NO2'!$B$4:$B$23,0),0)),"",INDEX('NO2'!O$27:O$46,MATCH('Monthly Review NO2'!$B47,'NO2'!$B$27:$B$46,0),0)))</f>
        <v>0.95161290322580694</v>
      </c>
    </row>
    <row r="48" spans="2:17" x14ac:dyDescent="0.35">
      <c r="B48" s="5" t="str">
        <f ca="1"/>
        <v>LL1</v>
      </c>
      <c r="C48" s="5" t="str">
        <f ca="1">IFERROR(IF(B48="All","-",VLOOKUP($B48,'List of AQMS'!$A$63:$C$83,3,FALSE)),"")</f>
        <v xml:space="preserve">AURN - Lullington Heath </v>
      </c>
      <c r="D48" s="5" t="str">
        <f ca="1">IFERROR(IF(B48="All","-",VLOOKUP($B48,'List of AQMS'!$B$40:$C$60,2,FALSE)),"")</f>
        <v>Wealden</v>
      </c>
      <c r="E48" s="19" cm="1">
        <f t="array" aca="1" ref="E48" ca="1">IF($B48="All", IF(ISERROR(AVERAGE(E$34:E47)),"NA",AVERAGE(E$34:E47)),IF(ISERROR(INDEX('NO2'!C$4:C$23,MATCH('Monthly Review NO2'!$B48,'NO2'!$B$4:$B$23,0),0)),"",INDEX('NO2'!C$27:C$46,MATCH('Monthly Review NO2'!$B48,'NO2'!$B$27:$B$46,0),0)))</f>
        <v>0.98521505376344098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8" cm="1">
        <f t="array" aca="1" ref="Q48" ca="1">IF($B48="All", IF(ISERROR(AVERAGE(Q$34:Q47)),"NA",AVERAGE(Q$34:Q47)),IF(ISERROR(INDEX('NO2'!O$4:O$23,MATCH('Monthly Review NO2'!$B48,'NO2'!$B$4:$B$23,0),0)),"",INDEX('NO2'!O$27:O$46,MATCH('Monthly Review NO2'!$B48,'NO2'!$B$27:$B$46,0),0)))</f>
        <v>0.98521505376344098</v>
      </c>
    </row>
    <row r="49" spans="2:17" x14ac:dyDescent="0.35">
      <c r="B49" s="5" t="str">
        <f ca="1"/>
        <v>LS7</v>
      </c>
      <c r="C49" s="5" t="str">
        <f ca="1">IFERROR(IF(B49="All","-",VLOOKUP($B49,'List of AQMS'!$A$63:$C$83,3,FALSE)),"")</f>
        <v>Lewes DC - Newhaven</v>
      </c>
      <c r="D49" s="5" t="str">
        <f ca="1">IFERROR(IF(B49="All","-",VLOOKUP($B49,'List of AQMS'!$B$40:$C$60,2,FALSE)),"")</f>
        <v>Lewes</v>
      </c>
      <c r="E49" s="19" t="str" cm="1">
        <f t="array" aca="1" ref="E49" ca="1">IF($B49="All", IF(ISERROR(AVERAGE(E$34:E48)),"NA",AVERAGE(E$34:E48)),IF(ISERROR(INDEX('NO2'!C$4:C$23,MATCH('Monthly Review NO2'!$B49,'NO2'!$B$4:$B$23,0),0)),"",INDEX('NO2'!C$27:C$46,MATCH('Monthly Review NO2'!$B49,'NO2'!$B$27:$B$46,0),0)))</f>
        <v>N/A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8" t="str" cm="1">
        <f t="array" aca="1" ref="Q49" ca="1">IF($B49="All", IF(ISERROR(AVERAGE(Q$34:Q48)),"NA",AVERAGE(Q$34:Q48)),IF(ISERROR(INDEX('NO2'!O$4:O$23,MATCH('Monthly Review NO2'!$B49,'NO2'!$B$4:$B$23,0),0)),"",INDEX('NO2'!O$27:O$46,MATCH('Monthly Review NO2'!$B49,'NO2'!$B$27:$B$46,0),0)))</f>
        <v>N/A</v>
      </c>
    </row>
    <row r="50" spans="2:17" x14ac:dyDescent="0.35">
      <c r="B50" s="5" t="str">
        <f ca="1"/>
        <v>LS8</v>
      </c>
      <c r="C50" s="5" t="str">
        <f ca="1">IFERROR(IF(B50="All","-",VLOOKUP($B50,'List of AQMS'!$A$63:$C$83,3,FALSE)),"")</f>
        <v xml:space="preserve">Lewes DC – Little East Street </v>
      </c>
      <c r="D50" s="5" t="str">
        <f ca="1">IFERROR(IF(B50="All","-",VLOOKUP($B50,'List of AQMS'!$B$40:$C$60,2,FALSE)),"")</f>
        <v>Lewes</v>
      </c>
      <c r="E50" s="19" cm="1">
        <f t="array" aca="1" ref="E50" ca="1">IF($B50="All", IF(ISERROR(AVERAGE(E$34:E49)),"NA",AVERAGE(E$34:E49)),IF(ISERROR(INDEX('NO2'!C$4:C$23,MATCH('Monthly Review NO2'!$B50,'NO2'!$B$4:$B$23,0),0)),"",INDEX('NO2'!C$27:C$46,MATCH('Monthly Review NO2'!$B50,'NO2'!$B$27:$B$46,0),0)))</f>
        <v>1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8" cm="1">
        <f t="array" aca="1" ref="Q50" ca="1">IF($B50="All", IF(ISERROR(AVERAGE(Q$34:Q49)),"NA",AVERAGE(Q$34:Q49)),IF(ISERROR(INDEX('NO2'!O$4:O$23,MATCH('Monthly Review NO2'!$B50,'NO2'!$B$4:$B$23,0),0)),"",INDEX('NO2'!O$27:O$46,MATCH('Monthly Review NO2'!$B50,'NO2'!$B$27:$B$46,0),0)))</f>
        <v>1</v>
      </c>
    </row>
    <row r="51" spans="2:17" x14ac:dyDescent="0.35">
      <c r="B51" s="5" t="str">
        <f ca="1"/>
        <v>RY2</v>
      </c>
      <c r="C51" s="5" t="str">
        <f ca="1">IFERROR(IF(B51="All","-",VLOOKUP($B51,'List of AQMS'!$A$63:$C$83,3,FALSE)),"")</f>
        <v xml:space="preserve">Rother DC -  De La Warr Road </v>
      </c>
      <c r="D51" s="5" t="str">
        <f ca="1">IFERROR(IF(B51="All","-",VLOOKUP($B51,'List of AQMS'!$B$40:$C$60,2,FALSE)),"")</f>
        <v>Rother</v>
      </c>
      <c r="E51" s="19" cm="1">
        <f t="array" aca="1" ref="E51" ca="1">IF($B51="All", IF(ISERROR(AVERAGE(E$34:E50)),"NA",AVERAGE(E$34:E50)),IF(ISERROR(INDEX('NO2'!C$4:C$23,MATCH('Monthly Review NO2'!$B51,'NO2'!$B$4:$B$23,0),0)),"",INDEX('NO2'!C$27:C$46,MATCH('Monthly Review NO2'!$B51,'NO2'!$B$27:$B$46,0),0)))</f>
        <v>0.99865591397849496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8" cm="1">
        <f t="array" aca="1" ref="Q51" ca="1">IF($B51="All", IF(ISERROR(AVERAGE(Q$34:Q50)),"NA",AVERAGE(Q$34:Q50)),IF(ISERROR(INDEX('NO2'!O$4:O$23,MATCH('Monthly Review NO2'!$B51,'NO2'!$B$4:$B$23,0),0)),"",INDEX('NO2'!O$27:O$46,MATCH('Monthly Review NO2'!$B51,'NO2'!$B$27:$B$46,0),0)))</f>
        <v>0.99865591397849496</v>
      </c>
    </row>
    <row r="52" spans="2:17" x14ac:dyDescent="0.35">
      <c r="B52" s="5" t="str">
        <f ca="1"/>
        <v>WT2</v>
      </c>
      <c r="C52" s="5" t="str">
        <f ca="1">IFERROR(IF(B52="All","-",VLOOKUP($B52,'List of AQMS'!$A$63:$C$83,3,FALSE)),"")</f>
        <v xml:space="preserve">Worthing BC - A27 Grove Lodge </v>
      </c>
      <c r="D52" s="5" t="str">
        <f ca="1">IFERROR(IF(B52="All","-",VLOOKUP($B52,'List of AQMS'!$B$40:$C$60,2,FALSE)),"")</f>
        <v>Worthing</v>
      </c>
      <c r="E52" s="19" cm="1">
        <f t="array" aca="1" ref="E52" ca="1">IF($B52="All", IF(ISERROR(AVERAGE(E$34:E51)),"NA",AVERAGE(E$34:E51)),IF(ISERROR(INDEX('NO2'!C$4:C$23,MATCH('Monthly Review NO2'!$B52,'NO2'!$B$4:$B$23,0),0)),"",INDEX('NO2'!C$27:C$46,MATCH('Monthly Review NO2'!$B52,'NO2'!$B$27:$B$46,0),0)))</f>
        <v>0.99193548387096797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8" cm="1">
        <f t="array" aca="1" ref="Q52" ca="1">IF($B52="All", IF(ISERROR(AVERAGE(Q$34:Q51)),"NA",AVERAGE(Q$34:Q51)),IF(ISERROR(INDEX('NO2'!O$4:O$23,MATCH('Monthly Review NO2'!$B52,'NO2'!$B$4:$B$23,0),0)),"",INDEX('NO2'!O$27:O$46,MATCH('Monthly Review NO2'!$B52,'NO2'!$B$27:$B$46,0),0)))</f>
        <v>0.99193548387096797</v>
      </c>
    </row>
    <row r="53" spans="2:17" x14ac:dyDescent="0.35">
      <c r="B53" s="5" t="str">
        <f ca="1"/>
        <v>MS1</v>
      </c>
      <c r="C53" s="5" t="str">
        <f ca="1">IFERROR(IF(B53="All","-",VLOOKUP($B53,'List of AQMS'!$A$63:$C$83,3,FALSE)),"")</f>
        <v>Mid Sussex DC - London Road (East Grinstead)</v>
      </c>
      <c r="D53" s="5" t="str">
        <f ca="1">IFERROR(IF(B53="All","-",VLOOKUP($B53,'List of AQMS'!$B$40:$C$60,2,FALSE)),"")</f>
        <v>Mid_Sussex</v>
      </c>
      <c r="E53" s="19" cm="1">
        <f t="array" aca="1" ref="E53" ca="1">IF($B53="All", IF(ISERROR(AVERAGE(E$34:E52)),"NA",AVERAGE(E$34:E52)),IF(ISERROR(INDEX('NO2'!C$4:C$23,MATCH('Monthly Review NO2'!$B53,'NO2'!$B$4:$B$23,0),0)),"",INDEX('NO2'!C$27:C$46,MATCH('Monthly Review NO2'!$B53,'NO2'!$B$27:$B$46,0),0)))</f>
        <v>0.99865591397849496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8" cm="1">
        <f t="array" aca="1" ref="Q53" ca="1">IF($B53="All", IF(ISERROR(AVERAGE(Q$34:Q52)),"NA",AVERAGE(Q$34:Q52)),IF(ISERROR(INDEX('NO2'!O$4:O$23,MATCH('Monthly Review NO2'!$B53,'NO2'!$B$4:$B$23,0),0)),"",INDEX('NO2'!O$27:O$46,MATCH('Monthly Review NO2'!$B53,'NO2'!$B$27:$B$46,0),0)))</f>
        <v>0.99865591397849496</v>
      </c>
    </row>
    <row r="54" spans="2:17" s="8" customFormat="1" x14ac:dyDescent="0.35">
      <c r="B54" s="5" t="str">
        <f ca="1"/>
        <v>All</v>
      </c>
      <c r="C54" s="5" t="str">
        <f ca="1">IFERROR(IF(B54="All","-",VLOOKUP($B54,'List of AQMS'!$A$63:$C$83,3,FALSE)),"")</f>
        <v>-</v>
      </c>
      <c r="D54" s="5" t="str">
        <f ca="1">IFERROR(IF(B54="All","-",VLOOKUP($B54,'List of AQMS'!$B$40:$C$60,2,FALSE)),"")</f>
        <v>-</v>
      </c>
      <c r="E54" s="19" cm="1">
        <f t="array" aca="1" ref="E54" ca="1">IF($B54="All", IF(ISERROR(AVERAGE(E$34:E53)),"NA",AVERAGE(E$34:E53)),IF(ISERROR(INDEX('NO2'!C$4:C$23,MATCH('Monthly Review NO2'!$B54,'NO2'!$B$4:$B$23,0),0)),"",INDEX('NO2'!C$27:C$46,MATCH('Monthly Review NO2'!$B54,'NO2'!$B$27:$B$46,0),0)))</f>
        <v>0.91073687539531978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8" cm="1">
        <f t="array" aca="1" ref="Q54" ca="1">IF($B54="All", IF(ISERROR(AVERAGE(Q$34:Q53)),"NA",AVERAGE(Q$34:Q53)),IF(ISERROR(INDEX('NO2'!O$4:O$23,MATCH('Monthly Review NO2'!$B54,'NO2'!$B$4:$B$23,0),0)),"",INDEX('NO2'!O$27:O$46,MATCH('Monthly Review NO2'!$B54,'NO2'!$B$27:$B$46,0),0)))</f>
        <v>0.91073687539531978</v>
      </c>
    </row>
    <row r="55" spans="2:17" x14ac:dyDescent="0.35">
      <c r="B55" s="92" t="s">
        <v>62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3"/>
    </row>
    <row r="56" spans="2:17" x14ac:dyDescent="0.35">
      <c r="B56" s="8"/>
    </row>
    <row r="57" spans="2:17" ht="16.5" x14ac:dyDescent="0.35">
      <c r="B57" s="86" t="s">
        <v>172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8"/>
    </row>
    <row r="58" spans="2:17" x14ac:dyDescent="0.35">
      <c r="B58" s="7" t="s">
        <v>44</v>
      </c>
      <c r="C58" s="7" t="s">
        <v>45</v>
      </c>
      <c r="D58" s="7" t="s">
        <v>46</v>
      </c>
      <c r="E58" s="7" t="s">
        <v>47</v>
      </c>
      <c r="F58" s="7" t="s">
        <v>48</v>
      </c>
      <c r="G58" s="7" t="s">
        <v>49</v>
      </c>
      <c r="H58" s="7" t="s">
        <v>50</v>
      </c>
      <c r="I58" s="7" t="s">
        <v>51</v>
      </c>
      <c r="J58" s="7" t="s">
        <v>52</v>
      </c>
      <c r="K58" s="7" t="s">
        <v>53</v>
      </c>
      <c r="L58" s="7" t="s">
        <v>54</v>
      </c>
      <c r="M58" s="7" t="s">
        <v>55</v>
      </c>
      <c r="N58" s="7" t="s">
        <v>56</v>
      </c>
      <c r="O58" s="7" t="s">
        <v>57</v>
      </c>
      <c r="P58" s="7" t="s">
        <v>58</v>
      </c>
      <c r="Q58" s="7" t="s">
        <v>64</v>
      </c>
    </row>
    <row r="59" spans="2:17" x14ac:dyDescent="0.35">
      <c r="B59" s="5" t="str" cm="1">
        <f t="array" aca="1" ref="B59:B79" ca="1">IF(B$3="All",INDIRECT(B$2,TRUE),B$3)</f>
        <v>AD1</v>
      </c>
      <c r="C59" s="5" t="str">
        <f ca="1">IFERROR(IF(B59="All","-",VLOOKUP($B59,'List of AQMS'!$A$63:$C$812,3,FALSE)),"")</f>
        <v xml:space="preserve">Adur DC - Shoreham-by-sea </v>
      </c>
      <c r="D59" s="5" t="str">
        <f ca="1">IFERROR(IF(B59="All","-",VLOOKUP($B59,'List of AQMS'!$B$40:$C$60,2,FALSE)),"")</f>
        <v>Adur</v>
      </c>
      <c r="E59" s="20" cm="1">
        <f t="array" aca="1" ref="E59" ca="1">IF($B59="All", IF(ISERROR(SUM(E58:E$59)),"NA",SUM(E58:E$59)),IF(ISERROR(INDEX('NO2'!C$50:C$69,MATCH('Monthly Review NO2'!$B59,'NO2'!$B$4:$B$23,0),0)),"",INDEX('NO2'!C$50:C$69,MATCH('Monthly Review NO2'!$B59,'NO2'!$B$50:$B$69,0),0)))</f>
        <v>0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34" cm="1">
        <f t="array" aca="1" ref="Q59" ca="1">IF($B59="All", IF(ISERROR(AVERAGE(Q58:Q$59)),"NA",AVERAGE(Q58:Q$59)),IF(ISERROR(INDEX('NO2'!O$50:O$69,MATCH('Monthly Review NO2'!$B59,'NO2'!$B$4:$B$23,0),0)),"",INDEX('NO2'!O$50:O$69,MATCH('Monthly Review NO2'!$B59,'NO2'!$B$50:$B$69,0),0)))</f>
        <v>0</v>
      </c>
    </row>
    <row r="60" spans="2:17" x14ac:dyDescent="0.35">
      <c r="B60" s="5" t="str">
        <f ca="1"/>
        <v>BH0</v>
      </c>
      <c r="C60" s="5" t="str">
        <f ca="1">IFERROR(IF(B60="All","-",VLOOKUP($B60,'List of AQMS'!$A$63:$C$812,3,FALSE)),"")</f>
        <v xml:space="preserve">AURN - Preston Park </v>
      </c>
      <c r="D60" s="5" t="str">
        <f ca="1">IFERROR(IF(B60="All","-",VLOOKUP($B60,'List of AQMS'!$B$40:$C$60,2,FALSE)),"")</f>
        <v>Brighton_and_Hove</v>
      </c>
      <c r="E60" s="20" cm="1">
        <f t="array" aca="1" ref="E60" ca="1">IF($B60="All", IF(ISERROR(SUM(E59:E$59)),"NA",SUM(E59:E$59)),IF(ISERROR(INDEX('NO2'!C$50:C$69,MATCH('Monthly Review NO2'!$B60,'NO2'!$B$4:$B$23,0),0)),"",INDEX('NO2'!C$50:C$69,MATCH('Monthly Review NO2'!$B60,'NO2'!$B$50:$B$69,0),0)))</f>
        <v>0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34" cm="1">
        <f t="array" aca="1" ref="Q60" ca="1">IF($B60="All", IF(ISERROR(AVERAGE(Q59:Q$59)),"NA",AVERAGE(Q59:Q$59)),IF(ISERROR(INDEX('NO2'!O$50:O$69,MATCH('Monthly Review NO2'!$B60,'NO2'!$B$4:$B$23,0),0)),"",INDEX('NO2'!O$50:O$69,MATCH('Monthly Review NO2'!$B60,'NO2'!$B$50:$B$69,0),0)))</f>
        <v>0</v>
      </c>
    </row>
    <row r="61" spans="2:17" x14ac:dyDescent="0.35">
      <c r="B61" s="5" t="str">
        <f ca="1"/>
        <v>BH10</v>
      </c>
      <c r="C61" s="5" t="str">
        <f ca="1">IFERROR(IF(B61="All","-",VLOOKUP($B61,'List of AQMS'!$A$63:$C$812,3,FALSE)),"")</f>
        <v xml:space="preserve">BHCC - North Street </v>
      </c>
      <c r="D61" s="5" t="str">
        <f ca="1">IFERROR(IF(B61="All","-",VLOOKUP($B61,'List of AQMS'!$B$40:$C$60,2,FALSE)),"")</f>
        <v>Brighton_and_Hove</v>
      </c>
      <c r="E61" s="20" cm="1">
        <f t="array" aca="1" ref="E61" ca="1">IF($B61="All", IF(ISERROR(SUM(E$59:E60)),"NA",SUM(E$59:E60)),IF(ISERROR(INDEX('NO2'!C$50:C$69,MATCH('Monthly Review NO2'!$B61,'NO2'!$B$4:$B$23,0),0)),"",INDEX('NO2'!C$50:C$69,MATCH('Monthly Review NO2'!$B61,'NO2'!$B$50:$B$69,0),0)))</f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4" cm="1">
        <f t="array" aca="1" ref="Q61" ca="1">IF($B61="All", IF(ISERROR(AVERAGE(Q$59:Q60)),"NA",AVERAGE(Q$59:Q60)),IF(ISERROR(INDEX('NO2'!O$50:O$69,MATCH('Monthly Review NO2'!$B61,'NO2'!$B$4:$B$23,0),0)),"",INDEX('NO2'!O$50:O$69,MATCH('Monthly Review NO2'!$B61,'NO2'!$B$50:$B$69,0),0)))</f>
        <v>0</v>
      </c>
    </row>
    <row r="62" spans="2:17" x14ac:dyDescent="0.35">
      <c r="B62" s="5" t="str">
        <f ca="1"/>
        <v>BH11</v>
      </c>
      <c r="C62" s="5" t="str">
        <f ca="1">IFERROR(IF(B62="All","-",VLOOKUP($B62,'List of AQMS'!$A$63:$C$812,3,FALSE)),"")</f>
        <v>Brighton - Lewes Road, A270</v>
      </c>
      <c r="D62" s="5" t="str">
        <f ca="1">IFERROR(IF(B62="All","-",VLOOKUP($B62,'List of AQMS'!$B$40:$C$60,2,FALSE)),"")</f>
        <v>Brighton_and_Hove</v>
      </c>
      <c r="E62" s="20" cm="1">
        <f t="array" aca="1" ref="E62" ca="1">IF($B62="All", IF(ISERROR(SUM(E$59:E61)),"NA",SUM(E$59:E61)),IF(ISERROR(INDEX('NO2'!C$50:C$69,MATCH('Monthly Review NO2'!$B62,'NO2'!$B$4:$B$23,0),0)),"",INDEX('NO2'!C$50:C$69,MATCH('Monthly Review NO2'!$B62,'NO2'!$B$50:$B$69,0),0)))</f>
        <v>0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34" cm="1">
        <f t="array" aca="1" ref="Q62" ca="1">IF($B62="All", IF(ISERROR(AVERAGE(Q$59:Q61)),"NA",AVERAGE(Q$59:Q61)),IF(ISERROR(INDEX('NO2'!O$50:O$69,MATCH('Monthly Review NO2'!$B62,'NO2'!$B$4:$B$23,0),0)),"",INDEX('NO2'!O$50:O$69,MATCH('Monthly Review NO2'!$B62,'NO2'!$B$50:$B$69,0),0)))</f>
        <v>0</v>
      </c>
    </row>
    <row r="63" spans="2:17" x14ac:dyDescent="0.35">
      <c r="B63" s="5" t="str">
        <f ca="1"/>
        <v>BH12</v>
      </c>
      <c r="C63" s="5" t="str">
        <f ca="1">IFERROR(IF(B63="All","-",VLOOKUP($B63,'List of AQMS'!$A$63:$C$812,3,FALSE)),"")</f>
        <v>BHCC - Hollingdean Road</v>
      </c>
      <c r="D63" s="5" t="str">
        <f ca="1">IFERROR(IF(B63="All","-",VLOOKUP($B63,'List of AQMS'!$B$40:$C$60,2,FALSE)),"")</f>
        <v>Brighton_and_Hove</v>
      </c>
      <c r="E63" s="20" cm="1">
        <f t="array" aca="1" ref="E63" ca="1">IF($B63="All", IF(ISERROR(SUM(E$59:E62)),"NA",SUM(E$59:E62)),IF(ISERROR(INDEX('NO2'!C$50:C$69,MATCH('Monthly Review NO2'!$B63,'NO2'!$B$4:$B$23,0),0)),"",INDEX('NO2'!C$50:C$69,MATCH('Monthly Review NO2'!$B63,'NO2'!$B$50:$B$69,0),0)))</f>
        <v>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34" cm="1">
        <f t="array" aca="1" ref="Q63" ca="1">IF($B63="All", IF(ISERROR(AVERAGE(Q$59:Q62)),"NA",AVERAGE(Q$59:Q62)),IF(ISERROR(INDEX('NO2'!O$50:O$69,MATCH('Monthly Review NO2'!$B63,'NO2'!$B$4:$B$23,0),0)),"",INDEX('NO2'!O$50:O$69,MATCH('Monthly Review NO2'!$B63,'NO2'!$B$50:$B$69,0),0)))</f>
        <v>0</v>
      </c>
    </row>
    <row r="64" spans="2:17" x14ac:dyDescent="0.35">
      <c r="B64" s="5" t="str">
        <f ca="1"/>
        <v>CA2</v>
      </c>
      <c r="C64" s="5" t="str">
        <f ca="1">IFERROR(IF(B64="All","-",VLOOKUP($B64,'List of AQMS'!$A$63:$C$812,3,FALSE)),"")</f>
        <v xml:space="preserve">Crawley BC - Gatwick Airport </v>
      </c>
      <c r="D64" s="5" t="str">
        <f ca="1">IFERROR(IF(B64="All","-",VLOOKUP($B64,'List of AQMS'!$B$40:$C$60,2,FALSE)),"")</f>
        <v>Crawley</v>
      </c>
      <c r="E64" s="20" t="str" cm="1">
        <f t="array" aca="1" ref="E64" ca="1">IF($B64="All", IF(ISERROR(SUM(E$59:E63)),"NA",SUM(E$59:E63)),IF(ISERROR(INDEX('NO2'!C$50:C$69,MATCH('Monthly Review NO2'!$B64,'NO2'!$B$4:$B$23,0),0)),"",INDEX('NO2'!C$50:C$69,MATCH('Monthly Review NO2'!$B64,'NO2'!$B$50:$B$69,0),0)))</f>
        <v>N/A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34" cm="1">
        <f t="array" aca="1" ref="Q64" ca="1">IF($B64="All", IF(ISERROR(AVERAGE(Q$59:Q63)),"NA",AVERAGE(Q$59:Q63)),IF(ISERROR(INDEX('NO2'!O$50:O$69,MATCH('Monthly Review NO2'!$B64,'NO2'!$B$4:$B$23,0),0)),"",INDEX('NO2'!O$50:O$69,MATCH('Monthly Review NO2'!$B64,'NO2'!$B$50:$B$69,0),0)))</f>
        <v>0</v>
      </c>
    </row>
    <row r="65" spans="2:17" x14ac:dyDescent="0.35">
      <c r="B65" s="5" t="str">
        <f ca="1"/>
        <v>CI1</v>
      </c>
      <c r="C65" s="5" t="str">
        <f ca="1">IFERROR(IF(B65="All","-",VLOOKUP($B65,'List of AQMS'!$A$63:$C$812,3,FALSE)),"")</f>
        <v xml:space="preserve">Chichester DC -A27 Chichester Bypass </v>
      </c>
      <c r="D65" s="5" t="str">
        <f ca="1">IFERROR(IF(B65="All","-",VLOOKUP($B65,'List of AQMS'!$B$40:$C$60,2,FALSE)),"")</f>
        <v>Chichester</v>
      </c>
      <c r="E65" s="20" cm="1">
        <f t="array" aca="1" ref="E65" ca="1">IF($B65="All", IF(ISERROR(SUM(E$59:E64)),"NA",SUM(E$59:E64)),IF(ISERROR(INDEX('NO2'!C$50:C$69,MATCH('Monthly Review NO2'!$B65,'NO2'!$B$4:$B$23,0),0)),"",INDEX('NO2'!C$50:C$69,MATCH('Monthly Review NO2'!$B65,'NO2'!$B$50:$B$69,0),0)))</f>
        <v>0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34" cm="1">
        <f t="array" aca="1" ref="Q65" ca="1">IF($B65="All", IF(ISERROR(AVERAGE(Q$59:Q64)),"NA",AVERAGE(Q$59:Q64)),IF(ISERROR(INDEX('NO2'!O$50:O$69,MATCH('Monthly Review NO2'!$B65,'NO2'!$B$4:$B$23,0),0)),"",INDEX('NO2'!O$50:O$69,MATCH('Monthly Review NO2'!$B65,'NO2'!$B$50:$B$69,0),0)))</f>
        <v>0</v>
      </c>
    </row>
    <row r="66" spans="2:17" x14ac:dyDescent="0.35">
      <c r="B66" s="5" t="str">
        <f ca="1"/>
        <v>CI5</v>
      </c>
      <c r="C66" s="5" t="str">
        <f ca="1">IFERROR(IF(B66="All","-",VLOOKUP($B66,'List of AQMS'!$A$63:$C$812,3,FALSE)),"")</f>
        <v xml:space="preserve">Chichester DC -Westhampnett Road </v>
      </c>
      <c r="D66" s="5" t="str">
        <f ca="1">IFERROR(IF(B66="All","-",VLOOKUP($B66,'List of AQMS'!$B$40:$C$60,2,FALSE)),"")</f>
        <v>Chichester</v>
      </c>
      <c r="E66" s="20" cm="1">
        <f t="array" aca="1" ref="E66" ca="1">IF($B66="All", IF(ISERROR(SUM(E$59:E65)),"NA",SUM(E$59:E65)),IF(ISERROR(INDEX('NO2'!C$50:C$69,MATCH('Monthly Review NO2'!$B66,'NO2'!$B$4:$B$23,0),0)),"",INDEX('NO2'!C$50:C$69,MATCH('Monthly Review NO2'!$B66,'NO2'!$B$50:$B$69,0),0)))</f>
        <v>0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34" cm="1">
        <f t="array" aca="1" ref="Q66" ca="1">IF($B66="All", IF(ISERROR(AVERAGE(Q$59:Q65)),"NA",AVERAGE(Q$59:Q65)),IF(ISERROR(INDEX('NO2'!O$50:O$69,MATCH('Monthly Review NO2'!$B66,'NO2'!$B$4:$B$23,0),0)),"",INDEX('NO2'!O$50:O$69,MATCH('Monthly Review NO2'!$B66,'NO2'!$B$50:$B$69,0),0)))</f>
        <v>0</v>
      </c>
    </row>
    <row r="67" spans="2:17" x14ac:dyDescent="0.35">
      <c r="B67" s="5" t="str">
        <f ca="1"/>
        <v>EB1</v>
      </c>
      <c r="C67" s="5" t="str">
        <f ca="1">IFERROR(IF(B67="All","-",VLOOKUP($B67,'List of AQMS'!$A$63:$C$812,3,FALSE)),"")</f>
        <v xml:space="preserve">Eastbourne BC - Devonshire Park </v>
      </c>
      <c r="D67" s="5" t="str">
        <f ca="1">IFERROR(IF(B67="All","-",VLOOKUP($B67,'List of AQMS'!$B$40:$C$60,2,FALSE)),"")</f>
        <v>Eastbourne</v>
      </c>
      <c r="E67" s="20" cm="1">
        <f t="array" aca="1" ref="E67" ca="1">IF($B67="All", IF(ISERROR(SUM(E$59:E66)),"NA",SUM(E$59:E66)),IF(ISERROR(INDEX('NO2'!C$50:C$69,MATCH('Monthly Review NO2'!$B67,'NO2'!$B$4:$B$23,0),0)),"",INDEX('NO2'!C$50:C$69,MATCH('Monthly Review NO2'!$B67,'NO2'!$B$50:$B$69,0),0)))</f>
        <v>0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34" cm="1">
        <f t="array" aca="1" ref="Q67" ca="1">IF($B67="All", IF(ISERROR(AVERAGE(Q$59:Q66)),"NA",AVERAGE(Q$59:Q66)),IF(ISERROR(INDEX('NO2'!O$50:O$69,MATCH('Monthly Review NO2'!$B67,'NO2'!$B$4:$B$23,0),0)),"",INDEX('NO2'!O$50:O$69,MATCH('Monthly Review NO2'!$B67,'NO2'!$B$50:$B$69,0),0)))</f>
        <v>0</v>
      </c>
    </row>
    <row r="68" spans="2:17" x14ac:dyDescent="0.35">
      <c r="B68" s="5" t="str">
        <f ca="1"/>
        <v>EB3</v>
      </c>
      <c r="C68" s="5" t="str">
        <f ca="1">IFERROR(IF(B68="All","-",VLOOKUP($B68,'List of AQMS'!$A$63:$C$812,3,FALSE)),"")</f>
        <v xml:space="preserve">AURN - Holly Place </v>
      </c>
      <c r="D68" s="5" t="str">
        <f ca="1">IFERROR(IF(B68="All","-",VLOOKUP($B68,'List of AQMS'!$B$40:$C$60,2,FALSE)),"")</f>
        <v>Eastbourne</v>
      </c>
      <c r="E68" s="20" cm="1">
        <f t="array" aca="1" ref="E68" ca="1">IF($B68="All", IF(ISERROR(SUM(E$59:E67)),"NA",SUM(E$59:E67)),IF(ISERROR(INDEX('NO2'!C$50:C$69,MATCH('Monthly Review NO2'!$B68,'NO2'!$B$4:$B$23,0),0)),"",INDEX('NO2'!C$50:C$69,MATCH('Monthly Review NO2'!$B68,'NO2'!$B$50:$B$69,0),0)))</f>
        <v>0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34" cm="1">
        <f t="array" aca="1" ref="Q68" ca="1">IF($B68="All", IF(ISERROR(AVERAGE(Q$59:Q67)),"NA",AVERAGE(Q$59:Q67)),IF(ISERROR(INDEX('NO2'!O$50:O$69,MATCH('Monthly Review NO2'!$B68,'NO2'!$B$4:$B$23,0),0)),"",INDEX('NO2'!O$50:O$69,MATCH('Monthly Review NO2'!$B68,'NO2'!$B$50:$B$69,0),0)))</f>
        <v>0</v>
      </c>
    </row>
    <row r="69" spans="2:17" x14ac:dyDescent="0.35">
      <c r="B69" s="5" t="str">
        <f ca="1"/>
        <v>HO2</v>
      </c>
      <c r="C69" s="5" t="str">
        <f ca="1">IFERROR(IF(B69="All","-",VLOOKUP($B69,'List of AQMS'!$A$63:$C$812,3,FALSE)),"")</f>
        <v xml:space="preserve">Horsham DC - Park Way </v>
      </c>
      <c r="D69" s="5" t="str">
        <f ca="1">IFERROR(IF(B69="All","-",VLOOKUP($B69,'List of AQMS'!$B$40:$C$60,2,FALSE)),"")</f>
        <v>Horsham</v>
      </c>
      <c r="E69" s="20" cm="1">
        <f t="array" aca="1" ref="E69" ca="1">IF($B69="All", IF(ISERROR(SUM(E$59:E68)),"NA",SUM(E$59:E68)),IF(ISERROR(INDEX('NO2'!C$50:C$69,MATCH('Monthly Review NO2'!$B69,'NO2'!$B$4:$B$23,0),0)),"",INDEX('NO2'!C$50:C$69,MATCH('Monthly Review NO2'!$B69,'NO2'!$B$50:$B$69,0),0)))</f>
        <v>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34" cm="1">
        <f t="array" aca="1" ref="Q69" ca="1">IF($B69="All", IF(ISERROR(AVERAGE(Q$59:Q68)),"NA",AVERAGE(Q$59:Q68)),IF(ISERROR(INDEX('NO2'!O$50:O$69,MATCH('Monthly Review NO2'!$B69,'NO2'!$B$4:$B$23,0),0)),"",INDEX('NO2'!O$50:O$69,MATCH('Monthly Review NO2'!$B69,'NO2'!$B$50:$B$69,0),0)))</f>
        <v>0</v>
      </c>
    </row>
    <row r="70" spans="2:17" x14ac:dyDescent="0.35">
      <c r="B70" s="5" t="str">
        <f ca="1"/>
        <v>HO4</v>
      </c>
      <c r="C70" s="5" t="str">
        <f ca="1">IFERROR(IF(B70="All","-",VLOOKUP($B70,'List of AQMS'!$A$63:$C$812,3,FALSE)),"")</f>
        <v xml:space="preserve">AURN - Storrington </v>
      </c>
      <c r="D70" s="5" t="str">
        <f ca="1">IFERROR(IF(B70="All","-",VLOOKUP($B70,'List of AQMS'!$B$40:$C$60,2,FALSE)),"")</f>
        <v>Horsham</v>
      </c>
      <c r="E70" s="20" cm="1">
        <f t="array" aca="1" ref="E70" ca="1">IF($B70="All", IF(ISERROR(SUM(E$59:E69)),"NA",SUM(E$59:E69)),IF(ISERROR(INDEX('NO2'!C$50:C$69,MATCH('Monthly Review NO2'!$B70,'NO2'!$B$4:$B$23,0),0)),"",INDEX('NO2'!C$50:C$69,MATCH('Monthly Review NO2'!$B70,'NO2'!$B$50:$B$69,0),0)))</f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34" cm="1">
        <f t="array" aca="1" ref="Q70" ca="1">IF($B70="All", IF(ISERROR(AVERAGE(Q$59:Q69)),"NA",AVERAGE(Q$59:Q69)),IF(ISERROR(INDEX('NO2'!O$50:O$69,MATCH('Monthly Review NO2'!$B70,'NO2'!$B$4:$B$23,0),0)),"",INDEX('NO2'!O$50:O$69,MATCH('Monthly Review NO2'!$B70,'NO2'!$B$50:$B$69,0),0)))</f>
        <v>0</v>
      </c>
    </row>
    <row r="71" spans="2:17" x14ac:dyDescent="0.35">
      <c r="B71" s="5" t="str">
        <f ca="1"/>
        <v>HO5</v>
      </c>
      <c r="C71" s="5" t="str">
        <f ca="1">IFERROR(IF(B71="All","-",VLOOKUP($B71,'List of AQMS'!$A$63:$C$812,3,FALSE)),"")</f>
        <v xml:space="preserve">Horsham DC - Cowfold </v>
      </c>
      <c r="D71" s="5" t="str">
        <f ca="1">IFERROR(IF(B71="All","-",VLOOKUP($B71,'List of AQMS'!$B$40:$C$60,2,FALSE)),"")</f>
        <v>Horsham</v>
      </c>
      <c r="E71" s="20" t="str" cm="1">
        <f t="array" aca="1" ref="E71" ca="1">IF($B71="All", IF(ISERROR(SUM(E$59:E70)),"NA",SUM(E$59:E70)),IF(ISERROR(INDEX('NO2'!C$50:C$69,MATCH('Monthly Review NO2'!$B71,'NO2'!$B$4:$B$23,0),0)),"",INDEX('NO2'!C$50:C$69,MATCH('Monthly Review NO2'!$B71,'NO2'!$B$50:$B$69,0),0)))</f>
        <v>N/A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34" cm="1">
        <f t="array" aca="1" ref="Q71" ca="1">IF($B71="All", IF(ISERROR(AVERAGE(Q$59:Q70)),"NA",AVERAGE(Q$59:Q70)),IF(ISERROR(INDEX('NO2'!O$50:O$69,MATCH('Monthly Review NO2'!$B71,'NO2'!$B$4:$B$23,0),0)),"",INDEX('NO2'!O$50:O$69,MATCH('Monthly Review NO2'!$B71,'NO2'!$B$50:$B$69,0),0)))</f>
        <v>0</v>
      </c>
    </row>
    <row r="72" spans="2:17" x14ac:dyDescent="0.35">
      <c r="B72" s="5" t="str">
        <f ca="1"/>
        <v>HT1</v>
      </c>
      <c r="C72" s="5" t="str">
        <f ca="1">IFERROR(IF(B72="All","-",VLOOKUP($B72,'List of AQMS'!$A$63:$C$812,3,FALSE)),"")</f>
        <v xml:space="preserve">Hastings BC - Bexhill Rd, Bulverhythe </v>
      </c>
      <c r="D72" s="5" t="str">
        <f ca="1">IFERROR(IF(B72="All","-",VLOOKUP($B72,'List of AQMS'!$B$40:$C$60,2,FALSE)),"")</f>
        <v>Hastings</v>
      </c>
      <c r="E72" s="20" cm="1">
        <f t="array" aca="1" ref="E72" ca="1">IF($B72="All", IF(ISERROR(SUM(E$59:E71)),"NA",SUM(E$59:E71)),IF(ISERROR(INDEX('NO2'!C$50:C$69,MATCH('Monthly Review NO2'!$B72,'NO2'!$B$4:$B$23,0),0)),"",INDEX('NO2'!C$50:C$69,MATCH('Monthly Review NO2'!$B72,'NO2'!$B$50:$B$69,0),0)))</f>
        <v>0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34" cm="1">
        <f t="array" aca="1" ref="Q72" ca="1">IF($B72="All", IF(ISERROR(AVERAGE(Q$59:Q71)),"NA",AVERAGE(Q$59:Q71)),IF(ISERROR(INDEX('NO2'!O$50:O$69,MATCH('Monthly Review NO2'!$B72,'NO2'!$B$4:$B$23,0),0)),"",INDEX('NO2'!O$50:O$69,MATCH('Monthly Review NO2'!$B72,'NO2'!$B$50:$B$69,0),0)))</f>
        <v>0</v>
      </c>
    </row>
    <row r="73" spans="2:17" x14ac:dyDescent="0.35">
      <c r="B73" s="5" t="str">
        <f ca="1"/>
        <v>LL1</v>
      </c>
      <c r="C73" s="5" t="str">
        <f ca="1">IFERROR(IF(B73="All","-",VLOOKUP($B73,'List of AQMS'!$A$63:$C$812,3,FALSE)),"")</f>
        <v xml:space="preserve">AURN - Lullington Heath </v>
      </c>
      <c r="D73" s="5" t="str">
        <f ca="1">IFERROR(IF(B73="All","-",VLOOKUP($B73,'List of AQMS'!$B$40:$C$60,2,FALSE)),"")</f>
        <v>Wealden</v>
      </c>
      <c r="E73" s="20" cm="1">
        <f t="array" aca="1" ref="E73" ca="1">IF($B73="All", IF(ISERROR(SUM(E$59:E72)),"NA",SUM(E$59:E72)),IF(ISERROR(INDEX('NO2'!C$50:C$69,MATCH('Monthly Review NO2'!$B73,'NO2'!$B$4:$B$23,0),0)),"",INDEX('NO2'!C$50:C$69,MATCH('Monthly Review NO2'!$B73,'NO2'!$B$50:$B$69,0),0)))</f>
        <v>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34" cm="1">
        <f t="array" aca="1" ref="Q73" ca="1">IF($B73="All", IF(ISERROR(AVERAGE(Q$59:Q72)),"NA",AVERAGE(Q$59:Q72)),IF(ISERROR(INDEX('NO2'!O$50:O$69,MATCH('Monthly Review NO2'!$B73,'NO2'!$B$4:$B$23,0),0)),"",INDEX('NO2'!O$50:O$69,MATCH('Monthly Review NO2'!$B73,'NO2'!$B$50:$B$69,0),0)))</f>
        <v>0</v>
      </c>
    </row>
    <row r="74" spans="2:17" x14ac:dyDescent="0.35">
      <c r="B74" s="5" t="str">
        <f ca="1"/>
        <v>LS7</v>
      </c>
      <c r="C74" s="5" t="str">
        <f ca="1">IFERROR(IF(B74="All","-",VLOOKUP($B74,'List of AQMS'!$A$63:$C$812,3,FALSE)),"")</f>
        <v>Lewes DC - Newhaven</v>
      </c>
      <c r="D74" s="5" t="str">
        <f ca="1">IFERROR(IF(B74="All","-",VLOOKUP($B74,'List of AQMS'!$B$40:$C$60,2,FALSE)),"")</f>
        <v>Lewes</v>
      </c>
      <c r="E74" s="20" t="str" cm="1">
        <f t="array" aca="1" ref="E74" ca="1">IF($B74="All", IF(ISERROR(SUM(E$59:E73)),"NA",SUM(E$59:E73)),IF(ISERROR(INDEX('NO2'!C$50:C$69,MATCH('Monthly Review NO2'!$B74,'NO2'!$B$4:$B$23,0),0)),"",INDEX('NO2'!C$50:C$69,MATCH('Monthly Review NO2'!$B74,'NO2'!$B$50:$B$69,0),0)))</f>
        <v>N/A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34" cm="1">
        <f t="array" aca="1" ref="Q74" ca="1">IF($B74="All", IF(ISERROR(AVERAGE(Q$59:Q73)),"NA",AVERAGE(Q$59:Q73)),IF(ISERROR(INDEX('NO2'!O$50:O$69,MATCH('Monthly Review NO2'!$B74,'NO2'!$B$4:$B$23,0),0)),"",INDEX('NO2'!O$50:O$69,MATCH('Monthly Review NO2'!$B74,'NO2'!$B$50:$B$69,0),0)))</f>
        <v>0</v>
      </c>
    </row>
    <row r="75" spans="2:17" x14ac:dyDescent="0.35">
      <c r="B75" s="5" t="str">
        <f ca="1"/>
        <v>LS8</v>
      </c>
      <c r="C75" s="5" t="str">
        <f ca="1">IFERROR(IF(B75="All","-",VLOOKUP($B75,'List of AQMS'!$A$63:$C$812,3,FALSE)),"")</f>
        <v xml:space="preserve">Lewes DC – Little East Street </v>
      </c>
      <c r="D75" s="5" t="str">
        <f ca="1">IFERROR(IF(B75="All","-",VLOOKUP($B75,'List of AQMS'!$B$40:$C$60,2,FALSE)),"")</f>
        <v>Lewes</v>
      </c>
      <c r="E75" s="20" cm="1">
        <f t="array" aca="1" ref="E75" ca="1">IF($B75="All", IF(ISERROR(SUM(E$59:E74)),"NA",SUM(E$59:E74)),IF(ISERROR(INDEX('NO2'!C$50:C$69,MATCH('Monthly Review NO2'!$B75,'NO2'!$B$4:$B$23,0),0)),"",INDEX('NO2'!C$50:C$69,MATCH('Monthly Review NO2'!$B75,'NO2'!$B$50:$B$69,0),0)))</f>
        <v>0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34" cm="1">
        <f t="array" aca="1" ref="Q75" ca="1">IF($B75="All", IF(ISERROR(AVERAGE(Q$59:Q74)),"NA",AVERAGE(Q$59:Q74)),IF(ISERROR(INDEX('NO2'!O$50:O$69,MATCH('Monthly Review NO2'!$B75,'NO2'!$B$4:$B$23,0),0)),"",INDEX('NO2'!O$50:O$69,MATCH('Monthly Review NO2'!$B75,'NO2'!$B$50:$B$69,0),0)))</f>
        <v>0</v>
      </c>
    </row>
    <row r="76" spans="2:17" x14ac:dyDescent="0.35">
      <c r="B76" s="5" t="str">
        <f ca="1"/>
        <v>RY2</v>
      </c>
      <c r="C76" s="5" t="str">
        <f ca="1">IFERROR(IF(B76="All","-",VLOOKUP($B76,'List of AQMS'!$A$63:$C$812,3,FALSE)),"")</f>
        <v xml:space="preserve">Rother DC -  De La Warr Road </v>
      </c>
      <c r="D76" s="5" t="str">
        <f ca="1">IFERROR(IF(B76="All","-",VLOOKUP($B76,'List of AQMS'!$B$40:$C$60,2,FALSE)),"")</f>
        <v>Rother</v>
      </c>
      <c r="E76" s="20" cm="1">
        <f t="array" aca="1" ref="E76" ca="1">IF($B76="All", IF(ISERROR(SUM(E$59:E75)),"NA",SUM(E$59:E75)),IF(ISERROR(INDEX('NO2'!C$50:C$69,MATCH('Monthly Review NO2'!$B76,'NO2'!$B$4:$B$23,0),0)),"",INDEX('NO2'!C$50:C$69,MATCH('Monthly Review NO2'!$B76,'NO2'!$B$50:$B$69,0),0)))</f>
        <v>0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34" cm="1">
        <f t="array" aca="1" ref="Q76" ca="1">IF($B76="All", IF(ISERROR(AVERAGE(Q$59:Q75)),"NA",AVERAGE(Q$59:Q75)),IF(ISERROR(INDEX('NO2'!O$50:O$69,MATCH('Monthly Review NO2'!$B76,'NO2'!$B$4:$B$23,0),0)),"",INDEX('NO2'!O$50:O$69,MATCH('Monthly Review NO2'!$B76,'NO2'!$B$50:$B$69,0),0)))</f>
        <v>0</v>
      </c>
    </row>
    <row r="77" spans="2:17" x14ac:dyDescent="0.35">
      <c r="B77" s="5" t="str">
        <f ca="1"/>
        <v>WT2</v>
      </c>
      <c r="C77" s="5" t="str">
        <f ca="1">IFERROR(IF(B77="All","-",VLOOKUP($B77,'List of AQMS'!$A$63:$C$812,3,FALSE)),"")</f>
        <v xml:space="preserve">Worthing BC - A27 Grove Lodge </v>
      </c>
      <c r="D77" s="5" t="str">
        <f ca="1">IFERROR(IF(B77="All","-",VLOOKUP($B77,'List of AQMS'!$B$40:$C$60,2,FALSE)),"")</f>
        <v>Worthing</v>
      </c>
      <c r="E77" s="20" cm="1">
        <f t="array" aca="1" ref="E77" ca="1">IF($B77="All", IF(ISERROR(SUM(E$59:E76)),"NA",SUM(E$59:E76)),IF(ISERROR(INDEX('NO2'!C$50:C$69,MATCH('Monthly Review NO2'!$B77,'NO2'!$B$4:$B$23,0),0)),"",INDEX('NO2'!C$50:C$69,MATCH('Monthly Review NO2'!$B77,'NO2'!$B$50:$B$69,0),0)))</f>
        <v>0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34" cm="1">
        <f t="array" aca="1" ref="Q77" ca="1">IF($B77="All", IF(ISERROR(AVERAGE(Q$59:Q76)),"NA",AVERAGE(Q$59:Q76)),IF(ISERROR(INDEX('NO2'!O$50:O$69,MATCH('Monthly Review NO2'!$B77,'NO2'!$B$4:$B$23,0),0)),"",INDEX('NO2'!O$50:O$69,MATCH('Monthly Review NO2'!$B77,'NO2'!$B$50:$B$69,0),0)))</f>
        <v>0</v>
      </c>
    </row>
    <row r="78" spans="2:17" x14ac:dyDescent="0.35">
      <c r="B78" s="5" t="str">
        <f ca="1"/>
        <v>MS1</v>
      </c>
      <c r="C78" s="5" t="str">
        <f ca="1">IFERROR(IF(B78="All","-",VLOOKUP($B78,'List of AQMS'!$A$63:$C$812,3,FALSE)),"")</f>
        <v>Mid Sussex DC - London Road (East Grinstead)</v>
      </c>
      <c r="D78" s="5" t="str">
        <f ca="1">IFERROR(IF(B78="All","-",VLOOKUP($B78,'List of AQMS'!$B$40:$C$60,2,FALSE)),"")</f>
        <v>Mid_Sussex</v>
      </c>
      <c r="E78" s="20" cm="1">
        <f t="array" aca="1" ref="E78" ca="1">IF($B78="All", IF(ISERROR(SUM(E$59:E77)),"NA",SUM(E$59:E77)),IF(ISERROR(INDEX('NO2'!C$50:C$69,MATCH('Monthly Review NO2'!$B78,'NO2'!$B$4:$B$23,0),0)),"",INDEX('NO2'!C$50:C$69,MATCH('Monthly Review NO2'!$B78,'NO2'!$B$50:$B$69,0),0)))</f>
        <v>0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34" cm="1">
        <f t="array" aca="1" ref="Q78" ca="1">IF($B78="All", IF(ISERROR(AVERAGE(Q$59:Q77)),"NA",AVERAGE(Q$59:Q77)),IF(ISERROR(INDEX('NO2'!O$50:O$69,MATCH('Monthly Review NO2'!$B78,'NO2'!$B$4:$B$23,0),0)),"",INDEX('NO2'!O$50:O$69,MATCH('Monthly Review NO2'!$B78,'NO2'!$B$50:$B$69,0),0)))</f>
        <v>0</v>
      </c>
    </row>
    <row r="79" spans="2:17" x14ac:dyDescent="0.35">
      <c r="B79" s="5" t="str">
        <f ca="1"/>
        <v>All</v>
      </c>
      <c r="C79" s="5" t="str">
        <f ca="1">IFERROR(IF(B79="All","-",VLOOKUP($B79,'List of AQMS'!$A$63:$C$812,3,FALSE)),"")</f>
        <v>-</v>
      </c>
      <c r="D79" s="5" t="str">
        <f ca="1">IFERROR(IF(B79="All","-",VLOOKUP($B79,'List of AQMS'!$B$40:$C$60,2,FALSE)),"")</f>
        <v>-</v>
      </c>
      <c r="E79" s="20" cm="1">
        <f t="array" aca="1" ref="E79" ca="1">IF($B79="All", IF(ISERROR(SUM(E$59:E78)),"NA",SUM(E$59:E78)),IF(ISERROR(INDEX('NO2'!C$50:C$69,MATCH('Monthly Review NO2'!$B79,'NO2'!$B$4:$B$23,0),0)),"",INDEX('NO2'!C$50:C$69,MATCH('Monthly Review NO2'!$B79,'NO2'!$B$50:$B$69,0),0)))</f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34" cm="1">
        <f t="array" aca="1" ref="Q79" ca="1">IF($B79="All", IF(ISERROR(AVERAGE(Q$59:Q78)),"NA",AVERAGE(Q$59:Q78)),IF(ISERROR(INDEX('NO2'!O$50:O$69,MATCH('Monthly Review NO2'!$B79,'NO2'!$B$4:$B$23,0),0)),"",INDEX('NO2'!O$50:O$69,MATCH('Monthly Review NO2'!$B79,'NO2'!$B$50:$B$69,0),0)))</f>
        <v>0</v>
      </c>
    </row>
    <row r="80" spans="2:17" ht="17.5" x14ac:dyDescent="0.45">
      <c r="B80" s="83" t="s">
        <v>174</v>
      </c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5"/>
    </row>
  </sheetData>
  <sheetProtection algorithmName="SHA-512" hashValue="Bxg9VvJYQE/beyIPQkqe03ukOIgMdQbWeMRgsHUnQvGe5ABFRUTPL7Z/7uNP7qJNuzSmBnn4D+ry3C4BHiej4g==" saltValue="yGEs0X0wtVfk5PUo4GNbJw==" spinCount="100000" sheet="1" objects="1" scenarios="1"/>
  <mergeCells count="6">
    <mergeCell ref="B80:Q80"/>
    <mergeCell ref="B7:Q7"/>
    <mergeCell ref="B30:Q30"/>
    <mergeCell ref="B57:Q57"/>
    <mergeCell ref="B55:Q55"/>
    <mergeCell ref="B32:Q32"/>
  </mergeCells>
  <conditionalFormatting sqref="E34:E54">
    <cfRule type="cellIs" dxfId="12" priority="1" operator="lessThan">
      <formula>0.75</formula>
    </cfRule>
  </conditionalFormatting>
  <conditionalFormatting sqref="E9:Q9 Q10:Q21 E10:P29 Q23:Q29">
    <cfRule type="cellIs" dxfId="11" priority="8" operator="greaterThan">
      <formula>60</formula>
    </cfRule>
    <cfRule type="cellIs" dxfId="10" priority="9" operator="greaterThan">
      <formula>40</formula>
    </cfRule>
  </conditionalFormatting>
  <conditionalFormatting sqref="Q59:Q79">
    <cfRule type="cellIs" dxfId="9" priority="3" operator="greaterThan">
      <formula>17</formula>
    </cfRule>
    <cfRule type="cellIs" dxfId="8" priority="4" operator="greaterThan">
      <formula>17</formula>
    </cfRule>
  </conditionalFormatting>
  <dataValidations count="1">
    <dataValidation type="list" allowBlank="1" showInputMessage="1" showErrorMessage="1" sqref="B3" xr:uid="{FEF51C4E-CD4D-49B4-8B9C-D2976CC123A5}">
      <formula1>INDIRECT($B$2)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447684-D5B6-4C9D-B7DF-6791BE49A968}">
          <x14:formula1>
            <xm:f>'List of AQMS'!$M$2:$M$15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C7D-862F-4841-BE54-1342DCF5A237}">
  <sheetPr codeName="Sheet2"/>
  <dimension ref="B2:O69"/>
  <sheetViews>
    <sheetView topLeftCell="A13" workbookViewId="0">
      <selection activeCell="C17" sqref="C17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40">
        <v>25.9981655674416</v>
      </c>
      <c r="D4" s="40"/>
      <c r="E4" s="40"/>
      <c r="F4" s="16"/>
      <c r="G4" s="40"/>
      <c r="H4" s="40"/>
      <c r="I4" s="16"/>
      <c r="J4" s="16"/>
      <c r="K4" s="3"/>
      <c r="L4" s="3"/>
      <c r="M4" s="3"/>
      <c r="N4" s="3"/>
      <c r="O4" s="16">
        <f>IFERROR(AVERAGE(C4:N4),"N/A")</f>
        <v>25.9981655674416</v>
      </c>
    </row>
    <row r="5" spans="2:15" x14ac:dyDescent="0.35">
      <c r="B5" s="1" t="s">
        <v>66</v>
      </c>
      <c r="C5" s="40">
        <v>16.666015196477002</v>
      </c>
      <c r="D5" s="40"/>
      <c r="E5" s="40"/>
      <c r="F5" s="16"/>
      <c r="G5" s="40"/>
      <c r="H5" s="40"/>
      <c r="I5" s="16"/>
      <c r="J5" s="16"/>
      <c r="K5" s="3"/>
      <c r="L5" s="3"/>
      <c r="M5" s="3"/>
      <c r="N5" s="3"/>
      <c r="O5" s="16">
        <f>IFERROR(AVERAGE(C5:N5),"N/A")</f>
        <v>16.666015196477002</v>
      </c>
    </row>
    <row r="6" spans="2:15" x14ac:dyDescent="0.35">
      <c r="B6" s="1" t="s">
        <v>67</v>
      </c>
      <c r="C6" s="40">
        <v>35.471611532110799</v>
      </c>
      <c r="D6" s="40"/>
      <c r="E6" s="40"/>
      <c r="F6" s="16"/>
      <c r="G6" s="40"/>
      <c r="H6" s="40"/>
      <c r="I6" s="16"/>
      <c r="J6" s="16"/>
      <c r="K6" s="3"/>
      <c r="L6" s="3"/>
      <c r="M6" s="3"/>
      <c r="N6" s="3"/>
      <c r="O6" s="16">
        <f t="shared" ref="O6:O23" si="0">IFERROR(AVERAGE(C6:N6),"N/A")</f>
        <v>35.471611532110799</v>
      </c>
    </row>
    <row r="7" spans="2:15" x14ac:dyDescent="0.35">
      <c r="B7" s="1" t="s">
        <v>190</v>
      </c>
      <c r="C7" s="40">
        <v>40.997297292507902</v>
      </c>
      <c r="D7" s="41"/>
      <c r="E7" s="41"/>
      <c r="F7" s="41"/>
      <c r="G7" s="40"/>
      <c r="H7" s="40"/>
      <c r="I7" s="16"/>
      <c r="J7" s="16"/>
      <c r="K7" s="3"/>
      <c r="L7" s="3"/>
      <c r="M7" s="3"/>
      <c r="N7" s="3"/>
      <c r="O7" s="16">
        <f t="shared" si="0"/>
        <v>40.997297292507902</v>
      </c>
    </row>
    <row r="8" spans="2:15" x14ac:dyDescent="0.35">
      <c r="B8" s="1" t="s">
        <v>193</v>
      </c>
      <c r="C8" s="40">
        <v>29.906986880888301</v>
      </c>
      <c r="D8" s="41"/>
      <c r="E8" s="41"/>
      <c r="F8" s="41"/>
      <c r="G8" s="41"/>
      <c r="H8" s="41"/>
      <c r="I8" s="41"/>
      <c r="J8" s="41"/>
      <c r="K8" s="3"/>
      <c r="L8" s="3"/>
      <c r="M8" s="3"/>
      <c r="N8" s="3"/>
      <c r="O8" s="16">
        <f t="shared" si="0"/>
        <v>29.906986880888301</v>
      </c>
    </row>
    <row r="9" spans="2:15" x14ac:dyDescent="0.35">
      <c r="B9" s="1" t="s">
        <v>68</v>
      </c>
      <c r="C9" s="41" t="s">
        <v>79</v>
      </c>
      <c r="D9" s="40"/>
      <c r="E9" s="40"/>
      <c r="F9" s="16"/>
      <c r="G9" s="40"/>
      <c r="H9" s="41"/>
      <c r="I9" s="41"/>
      <c r="J9" s="41"/>
      <c r="K9" s="41"/>
      <c r="L9" s="41"/>
      <c r="M9" s="41"/>
      <c r="N9" s="41"/>
      <c r="O9" s="16" t="str">
        <f t="shared" si="0"/>
        <v>N/A</v>
      </c>
    </row>
    <row r="10" spans="2:15" x14ac:dyDescent="0.35">
      <c r="B10" s="1" t="s">
        <v>69</v>
      </c>
      <c r="C10" s="40">
        <v>23.997957352198299</v>
      </c>
      <c r="D10" s="40"/>
      <c r="E10" s="40"/>
      <c r="F10" s="40"/>
      <c r="G10" s="40"/>
      <c r="H10" s="40"/>
      <c r="I10" s="16"/>
      <c r="J10" s="16"/>
      <c r="K10" s="3"/>
      <c r="L10" s="3"/>
      <c r="M10" s="3"/>
      <c r="N10" s="3"/>
      <c r="O10" s="16">
        <f t="shared" si="0"/>
        <v>23.997957352198299</v>
      </c>
    </row>
    <row r="11" spans="2:15" x14ac:dyDescent="0.35">
      <c r="B11" s="1" t="s">
        <v>70</v>
      </c>
      <c r="C11" s="40">
        <v>26.5290030907857</v>
      </c>
      <c r="D11" s="40"/>
      <c r="E11" s="40"/>
      <c r="F11" s="40"/>
      <c r="G11" s="40"/>
      <c r="H11" s="40"/>
      <c r="I11" s="16"/>
      <c r="J11" s="16"/>
      <c r="K11" s="3"/>
      <c r="L11" s="3"/>
      <c r="M11" s="3"/>
      <c r="N11" s="3"/>
      <c r="O11" s="16">
        <f t="shared" si="0"/>
        <v>26.5290030907857</v>
      </c>
    </row>
    <row r="12" spans="2:15" x14ac:dyDescent="0.35">
      <c r="B12" s="1" t="s">
        <v>71</v>
      </c>
      <c r="C12" s="40">
        <v>15.0140191962366</v>
      </c>
      <c r="D12" s="40"/>
      <c r="E12" s="40"/>
      <c r="F12" s="40"/>
      <c r="G12" s="40"/>
      <c r="H12" s="40"/>
      <c r="I12" s="16"/>
      <c r="J12" s="16"/>
      <c r="K12" s="3"/>
      <c r="L12" s="3"/>
      <c r="M12" s="3"/>
      <c r="N12" s="3"/>
      <c r="O12" s="16">
        <f t="shared" si="0"/>
        <v>15.0140191962366</v>
      </c>
    </row>
    <row r="13" spans="2:15" x14ac:dyDescent="0.35">
      <c r="B13" s="1" t="s">
        <v>72</v>
      </c>
      <c r="C13" s="40">
        <v>13.8908551339648</v>
      </c>
      <c r="D13" s="40"/>
      <c r="E13" s="40"/>
      <c r="F13" s="40"/>
      <c r="G13" s="40"/>
      <c r="H13" s="40"/>
      <c r="I13" s="16"/>
      <c r="J13" s="16"/>
      <c r="K13" s="40"/>
      <c r="L13" s="40"/>
      <c r="M13" s="40"/>
      <c r="N13" s="3"/>
      <c r="O13" s="16">
        <f t="shared" si="0"/>
        <v>13.8908551339648</v>
      </c>
    </row>
    <row r="14" spans="2:15" x14ac:dyDescent="0.35">
      <c r="B14" s="1" t="s">
        <v>73</v>
      </c>
      <c r="C14" s="40">
        <v>22.483757835325399</v>
      </c>
      <c r="D14" s="40"/>
      <c r="E14" s="40"/>
      <c r="F14" s="40"/>
      <c r="G14" s="40"/>
      <c r="H14" s="40"/>
      <c r="I14" s="16"/>
      <c r="J14" s="40"/>
      <c r="K14" s="3"/>
      <c r="L14" s="3"/>
      <c r="M14" s="3"/>
      <c r="N14" s="3"/>
      <c r="O14" s="16">
        <f t="shared" si="0"/>
        <v>22.483757835325399</v>
      </c>
    </row>
    <row r="15" spans="2:15" x14ac:dyDescent="0.35">
      <c r="B15" s="1" t="s">
        <v>74</v>
      </c>
      <c r="C15" s="40">
        <v>16.706663897153501</v>
      </c>
      <c r="D15" s="40"/>
      <c r="E15" s="40"/>
      <c r="F15" s="40"/>
      <c r="G15" s="40"/>
      <c r="H15" s="40"/>
      <c r="I15" s="16"/>
      <c r="J15" s="16"/>
      <c r="K15" s="3"/>
      <c r="L15" s="3"/>
      <c r="M15" s="3"/>
      <c r="N15" s="3"/>
      <c r="O15" s="16">
        <f t="shared" si="0"/>
        <v>16.706663897153501</v>
      </c>
    </row>
    <row r="16" spans="2:15" x14ac:dyDescent="0.35">
      <c r="B16" s="1" t="s">
        <v>75</v>
      </c>
      <c r="C16" s="40" t="s">
        <v>79</v>
      </c>
      <c r="D16" s="40"/>
      <c r="E16" s="40"/>
      <c r="F16" s="40"/>
      <c r="G16" s="40"/>
      <c r="H16" s="40"/>
      <c r="I16" s="16"/>
      <c r="J16" s="16"/>
      <c r="K16" s="3"/>
      <c r="L16" s="3"/>
      <c r="M16" s="3"/>
      <c r="N16" s="41"/>
      <c r="O16" s="16" t="str">
        <f t="shared" si="0"/>
        <v>N/A</v>
      </c>
    </row>
    <row r="17" spans="2:15" x14ac:dyDescent="0.35">
      <c r="B17" s="1" t="s">
        <v>76</v>
      </c>
      <c r="C17" s="40">
        <v>12.711573051436</v>
      </c>
      <c r="D17" s="40"/>
      <c r="E17" s="40"/>
      <c r="F17" s="40"/>
      <c r="G17" s="40"/>
      <c r="H17" s="40"/>
      <c r="I17" s="16"/>
      <c r="J17" s="16"/>
      <c r="K17" s="3"/>
      <c r="L17" s="3"/>
      <c r="M17" s="3"/>
      <c r="N17" s="3"/>
      <c r="O17" s="16">
        <f t="shared" si="0"/>
        <v>12.711573051436</v>
      </c>
    </row>
    <row r="18" spans="2:15" x14ac:dyDescent="0.35">
      <c r="B18" s="1" t="s">
        <v>77</v>
      </c>
      <c r="C18" s="40">
        <v>7.9757292905866297</v>
      </c>
      <c r="D18" s="40"/>
      <c r="E18" s="40"/>
      <c r="F18" s="40"/>
      <c r="G18" s="40"/>
      <c r="H18" s="40"/>
      <c r="I18" s="16"/>
      <c r="J18" s="16"/>
      <c r="K18" s="3"/>
      <c r="L18" s="3"/>
      <c r="M18" s="3"/>
      <c r="N18" s="3"/>
      <c r="O18" s="16">
        <f t="shared" si="0"/>
        <v>7.9757292905866297</v>
      </c>
    </row>
    <row r="19" spans="2:15" x14ac:dyDescent="0.35">
      <c r="B19" s="1" t="s">
        <v>78</v>
      </c>
      <c r="C19" s="41" t="s">
        <v>79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6" t="str">
        <f t="shared" si="0"/>
        <v>N/A</v>
      </c>
    </row>
    <row r="20" spans="2:15" x14ac:dyDescent="0.35">
      <c r="B20" s="1" t="s">
        <v>80</v>
      </c>
      <c r="C20" s="40">
        <v>18.149078074596801</v>
      </c>
      <c r="D20" s="40"/>
      <c r="E20" s="40"/>
      <c r="F20" s="40"/>
      <c r="G20" s="40"/>
      <c r="H20" s="40"/>
      <c r="I20" s="40"/>
      <c r="J20" s="16"/>
      <c r="K20" s="3"/>
      <c r="L20" s="3"/>
      <c r="M20" s="3"/>
      <c r="N20" s="3"/>
      <c r="O20" s="16">
        <f>IFERROR(AVERAGE(C20:N20),"N/A")</f>
        <v>18.149078074596801</v>
      </c>
    </row>
    <row r="21" spans="2:15" x14ac:dyDescent="0.35">
      <c r="B21" s="1" t="s">
        <v>81</v>
      </c>
      <c r="C21" s="40">
        <v>28.023917503028301</v>
      </c>
      <c r="D21" s="40"/>
      <c r="E21" s="40"/>
      <c r="F21" s="16"/>
      <c r="G21" s="40"/>
      <c r="H21" s="40"/>
      <c r="I21" s="16"/>
      <c r="J21" s="40"/>
      <c r="K21" s="16"/>
      <c r="L21" s="3"/>
      <c r="M21" s="3"/>
      <c r="N21" s="3"/>
      <c r="O21" s="16">
        <f t="shared" si="0"/>
        <v>28.023917503028301</v>
      </c>
    </row>
    <row r="22" spans="2:15" x14ac:dyDescent="0.35">
      <c r="B22" s="1" t="s">
        <v>82</v>
      </c>
      <c r="C22" s="40">
        <v>16.992421806112599</v>
      </c>
      <c r="D22" s="40"/>
      <c r="E22" s="40"/>
      <c r="F22" s="40"/>
      <c r="G22" s="40"/>
      <c r="H22" s="40"/>
      <c r="I22" s="16"/>
      <c r="J22" s="16"/>
      <c r="K22" s="3"/>
      <c r="L22" s="3"/>
      <c r="M22" s="3"/>
      <c r="N22" s="3"/>
      <c r="O22" s="16">
        <f t="shared" si="0"/>
        <v>16.992421806112599</v>
      </c>
    </row>
    <row r="23" spans="2:15" x14ac:dyDescent="0.35">
      <c r="B23" s="37" t="s">
        <v>83</v>
      </c>
      <c r="C23" s="40">
        <v>25.458935399729</v>
      </c>
      <c r="D23" s="40"/>
      <c r="E23" s="40"/>
      <c r="F23" s="40"/>
      <c r="G23" s="40"/>
      <c r="H23" s="40"/>
      <c r="I23" s="16"/>
      <c r="J23" s="16"/>
      <c r="K23" s="3"/>
      <c r="L23" s="3"/>
      <c r="M23" s="3"/>
      <c r="N23" s="3"/>
      <c r="O23" s="16">
        <f t="shared" si="0"/>
        <v>25.458935399729</v>
      </c>
    </row>
    <row r="25" spans="2:15" x14ac:dyDescent="0.35">
      <c r="B25" s="97" t="s">
        <v>60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  <row r="26" spans="2:15" x14ac:dyDescent="0.35">
      <c r="B26" s="1" t="s">
        <v>45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 t="s">
        <v>53</v>
      </c>
      <c r="J26" s="1" t="s">
        <v>54</v>
      </c>
      <c r="K26" s="1" t="s">
        <v>55</v>
      </c>
      <c r="L26" s="1" t="s">
        <v>56</v>
      </c>
      <c r="M26" s="1" t="s">
        <v>57</v>
      </c>
      <c r="N26" s="1" t="s">
        <v>58</v>
      </c>
      <c r="O26" s="1" t="s">
        <v>59</v>
      </c>
    </row>
    <row r="27" spans="2:15" x14ac:dyDescent="0.35">
      <c r="B27" s="1" t="s">
        <v>65</v>
      </c>
      <c r="C27" s="15">
        <v>0.99731182795698903</v>
      </c>
      <c r="D27" s="15"/>
      <c r="E27" s="15"/>
      <c r="F27" s="44"/>
      <c r="G27" s="15"/>
      <c r="H27" s="15"/>
      <c r="I27" s="15"/>
      <c r="J27" s="15"/>
      <c r="K27" s="15"/>
      <c r="L27" s="15"/>
      <c r="M27" s="15"/>
      <c r="N27" s="15"/>
      <c r="O27" s="38">
        <f>IFERROR(AVERAGE(C27:N27),"N/A")</f>
        <v>0.99731182795698903</v>
      </c>
    </row>
    <row r="28" spans="2:15" x14ac:dyDescent="0.35">
      <c r="B28" s="1" t="s">
        <v>66</v>
      </c>
      <c r="C28" s="15">
        <v>0.99193548387096797</v>
      </c>
      <c r="D28" s="15"/>
      <c r="E28" s="15"/>
      <c r="F28" s="44"/>
      <c r="G28" s="15"/>
      <c r="H28" s="15"/>
      <c r="I28" s="15"/>
      <c r="J28" s="15"/>
      <c r="K28" s="15"/>
      <c r="L28" s="15"/>
      <c r="M28" s="15"/>
      <c r="N28" s="15"/>
      <c r="O28" s="38">
        <f t="shared" ref="O28:O46" si="1">IFERROR(AVERAGE(C28:N28),"N/A")</f>
        <v>0.99193548387096797</v>
      </c>
    </row>
    <row r="29" spans="2:15" x14ac:dyDescent="0.35">
      <c r="B29" s="1" t="s">
        <v>67</v>
      </c>
      <c r="C29" s="15">
        <v>0.99865591397849496</v>
      </c>
      <c r="D29" s="15"/>
      <c r="E29" s="15"/>
      <c r="F29" s="44"/>
      <c r="G29" s="15"/>
      <c r="H29" s="15"/>
      <c r="I29" s="15"/>
      <c r="J29" s="15"/>
      <c r="K29" s="15"/>
      <c r="L29" s="15"/>
      <c r="M29" s="15"/>
      <c r="N29" s="15"/>
      <c r="O29" s="38">
        <f t="shared" si="1"/>
        <v>0.99865591397849496</v>
      </c>
    </row>
    <row r="30" spans="2:15" ht="15" customHeight="1" x14ac:dyDescent="0.35">
      <c r="B30" s="1" t="s">
        <v>190</v>
      </c>
      <c r="C30" s="41">
        <v>0.99865591397849496</v>
      </c>
      <c r="D30" s="41"/>
      <c r="E30" s="41"/>
      <c r="F30" s="41"/>
      <c r="G30" s="15"/>
      <c r="H30" s="15"/>
      <c r="I30" s="15"/>
      <c r="J30" s="15"/>
      <c r="K30" s="15"/>
      <c r="L30" s="15"/>
      <c r="M30" s="15"/>
      <c r="N30" s="15"/>
      <c r="O30" s="38">
        <f t="shared" si="1"/>
        <v>0.99865591397849496</v>
      </c>
    </row>
    <row r="31" spans="2:15" ht="15" customHeight="1" x14ac:dyDescent="0.35">
      <c r="B31" s="1" t="s">
        <v>193</v>
      </c>
      <c r="C31" s="41">
        <v>0.99865591397849496</v>
      </c>
      <c r="D31" s="41"/>
      <c r="E31" s="41"/>
      <c r="F31" s="41"/>
      <c r="G31" s="41"/>
      <c r="H31" s="41"/>
      <c r="I31" s="41"/>
      <c r="J31" s="41"/>
      <c r="K31" s="15"/>
      <c r="L31" s="15"/>
      <c r="M31" s="15"/>
      <c r="N31" s="15"/>
      <c r="O31" s="38">
        <f t="shared" si="1"/>
        <v>0.99865591397849496</v>
      </c>
    </row>
    <row r="32" spans="2:15" x14ac:dyDescent="0.35">
      <c r="B32" s="1" t="s">
        <v>68</v>
      </c>
      <c r="C32" s="15" t="s">
        <v>79</v>
      </c>
      <c r="D32" s="15"/>
      <c r="E32" s="15"/>
      <c r="F32" s="44"/>
      <c r="G32" s="15"/>
      <c r="H32" s="41"/>
      <c r="I32" s="41"/>
      <c r="J32" s="41"/>
      <c r="K32" s="41"/>
      <c r="L32" s="41"/>
      <c r="M32" s="41"/>
      <c r="N32" s="41"/>
      <c r="O32" s="38" t="str">
        <f t="shared" si="1"/>
        <v>N/A</v>
      </c>
    </row>
    <row r="33" spans="2:15" x14ac:dyDescent="0.35">
      <c r="B33" s="1" t="s">
        <v>69</v>
      </c>
      <c r="C33" s="15">
        <v>0.99865591397849496</v>
      </c>
      <c r="D33" s="15"/>
      <c r="E33" s="15"/>
      <c r="F33" s="45"/>
      <c r="G33" s="15"/>
      <c r="H33" s="15"/>
      <c r="I33" s="15"/>
      <c r="J33" s="15"/>
      <c r="K33" s="15"/>
      <c r="L33" s="15"/>
      <c r="M33" s="15"/>
      <c r="N33" s="15"/>
      <c r="O33" s="38">
        <f t="shared" si="1"/>
        <v>0.99865591397849496</v>
      </c>
    </row>
    <row r="34" spans="2:15" x14ac:dyDescent="0.35">
      <c r="B34" s="1" t="s">
        <v>70</v>
      </c>
      <c r="C34" s="15">
        <v>0.98655913978494592</v>
      </c>
      <c r="D34" s="15"/>
      <c r="E34" s="15"/>
      <c r="F34" s="45"/>
      <c r="G34" s="15"/>
      <c r="H34" s="15"/>
      <c r="I34" s="15"/>
      <c r="J34" s="15"/>
      <c r="K34" s="15"/>
      <c r="L34" s="15"/>
      <c r="M34" s="15"/>
      <c r="N34" s="15"/>
      <c r="O34" s="38">
        <f t="shared" si="1"/>
        <v>0.98655913978494592</v>
      </c>
    </row>
    <row r="35" spans="2:15" x14ac:dyDescent="0.35">
      <c r="B35" s="1" t="s">
        <v>71</v>
      </c>
      <c r="C35" s="15">
        <v>1</v>
      </c>
      <c r="D35" s="15"/>
      <c r="E35" s="15"/>
      <c r="F35" s="45"/>
      <c r="G35" s="15"/>
      <c r="H35" s="15"/>
      <c r="I35" s="15"/>
      <c r="J35" s="15"/>
      <c r="K35" s="15"/>
      <c r="L35" s="15"/>
      <c r="M35" s="15"/>
      <c r="N35" s="15"/>
      <c r="O35" s="38">
        <f t="shared" si="1"/>
        <v>1</v>
      </c>
    </row>
    <row r="36" spans="2:15" x14ac:dyDescent="0.35">
      <c r="B36" s="1" t="s">
        <v>72</v>
      </c>
      <c r="C36" s="15">
        <v>0.99327956989247301</v>
      </c>
      <c r="D36" s="15"/>
      <c r="E36" s="15"/>
      <c r="F36" s="45"/>
      <c r="G36" s="15"/>
      <c r="H36" s="15"/>
      <c r="I36" s="15"/>
      <c r="J36" s="43"/>
      <c r="K36" s="43"/>
      <c r="L36" s="43"/>
      <c r="M36" s="43"/>
      <c r="N36" s="15"/>
      <c r="O36" s="38">
        <f t="shared" si="1"/>
        <v>0.99327956989247301</v>
      </c>
    </row>
    <row r="37" spans="2:15" x14ac:dyDescent="0.35">
      <c r="B37" s="1" t="s">
        <v>73</v>
      </c>
      <c r="C37" s="15">
        <v>0.33736559139785</v>
      </c>
      <c r="D37" s="15"/>
      <c r="E37" s="15"/>
      <c r="F37" s="45"/>
      <c r="G37" s="15"/>
      <c r="H37" s="15"/>
      <c r="I37" s="15"/>
      <c r="J37" s="15"/>
      <c r="K37" s="15"/>
      <c r="L37" s="15"/>
      <c r="M37" s="15"/>
      <c r="N37" s="15"/>
      <c r="O37" s="38">
        <f t="shared" si="1"/>
        <v>0.33736559139785</v>
      </c>
    </row>
    <row r="38" spans="2:15" x14ac:dyDescent="0.35">
      <c r="B38" s="1" t="s">
        <v>74</v>
      </c>
      <c r="C38" s="15">
        <v>0.255376344086022</v>
      </c>
      <c r="D38" s="15"/>
      <c r="E38" s="15"/>
      <c r="F38" s="45"/>
      <c r="G38" s="15"/>
      <c r="H38" s="15"/>
      <c r="I38" s="15"/>
      <c r="J38" s="15"/>
      <c r="K38" s="15"/>
      <c r="L38" s="15"/>
      <c r="M38" s="15"/>
      <c r="N38" s="15"/>
      <c r="O38" s="38">
        <f t="shared" si="1"/>
        <v>0.255376344086022</v>
      </c>
    </row>
    <row r="39" spans="2:15" x14ac:dyDescent="0.35">
      <c r="B39" s="1" t="s">
        <v>75</v>
      </c>
      <c r="C39" s="15" t="s">
        <v>79</v>
      </c>
      <c r="D39" s="15"/>
      <c r="E39" s="15"/>
      <c r="F39" s="45"/>
      <c r="G39" s="15"/>
      <c r="H39" s="15"/>
      <c r="I39" s="15"/>
      <c r="J39" s="15"/>
      <c r="K39" s="15"/>
      <c r="L39" s="15"/>
      <c r="M39" s="15"/>
      <c r="N39" s="41"/>
      <c r="O39" s="38" t="str">
        <f t="shared" si="1"/>
        <v>N/A</v>
      </c>
    </row>
    <row r="40" spans="2:15" x14ac:dyDescent="0.35">
      <c r="B40" s="1" t="s">
        <v>76</v>
      </c>
      <c r="C40" s="15">
        <v>0.95161290322580694</v>
      </c>
      <c r="D40" s="15"/>
      <c r="E40" s="15"/>
      <c r="F40" s="45"/>
      <c r="G40" s="15"/>
      <c r="H40" s="15"/>
      <c r="I40" s="15"/>
      <c r="J40" s="15"/>
      <c r="K40" s="15"/>
      <c r="L40" s="15"/>
      <c r="M40" s="15"/>
      <c r="N40" s="15"/>
      <c r="O40" s="38">
        <f t="shared" si="1"/>
        <v>0.95161290322580694</v>
      </c>
    </row>
    <row r="41" spans="2:15" x14ac:dyDescent="0.35">
      <c r="B41" s="1" t="s">
        <v>77</v>
      </c>
      <c r="C41" s="15">
        <v>0.98521505376344098</v>
      </c>
      <c r="D41" s="15"/>
      <c r="E41" s="15"/>
      <c r="F41" s="45"/>
      <c r="G41" s="15"/>
      <c r="H41" s="15"/>
      <c r="I41" s="15"/>
      <c r="J41" s="15"/>
      <c r="K41" s="15"/>
      <c r="L41" s="15"/>
      <c r="M41" s="15"/>
      <c r="N41" s="15"/>
      <c r="O41" s="38">
        <f t="shared" si="1"/>
        <v>0.98521505376344098</v>
      </c>
    </row>
    <row r="42" spans="2:15" x14ac:dyDescent="0.35">
      <c r="B42" s="1" t="s">
        <v>78</v>
      </c>
      <c r="C42" s="15" t="s">
        <v>79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38" t="str">
        <f t="shared" si="1"/>
        <v>N/A</v>
      </c>
    </row>
    <row r="43" spans="2:15" x14ac:dyDescent="0.35">
      <c r="B43" s="1" t="s">
        <v>80</v>
      </c>
      <c r="C43" s="15">
        <v>1</v>
      </c>
      <c r="D43" s="15"/>
      <c r="E43" s="15"/>
      <c r="F43" s="45"/>
      <c r="G43" s="15"/>
      <c r="H43" s="15"/>
      <c r="I43" s="15"/>
      <c r="J43" s="15"/>
      <c r="K43" s="15"/>
      <c r="L43" s="15"/>
      <c r="M43" s="15"/>
      <c r="N43" s="15"/>
      <c r="O43" s="38">
        <f t="shared" si="1"/>
        <v>1</v>
      </c>
    </row>
    <row r="44" spans="2:15" x14ac:dyDescent="0.35">
      <c r="B44" s="1" t="s">
        <v>81</v>
      </c>
      <c r="C44" s="15">
        <v>0.99865591397849496</v>
      </c>
      <c r="D44" s="15"/>
      <c r="E44" s="15"/>
      <c r="F44" s="45"/>
      <c r="G44" s="15"/>
      <c r="H44" s="15"/>
      <c r="I44" s="15"/>
      <c r="J44" s="15"/>
      <c r="K44" s="15"/>
      <c r="L44" s="15"/>
      <c r="M44" s="15"/>
      <c r="N44" s="15"/>
      <c r="O44" s="38">
        <f t="shared" si="1"/>
        <v>0.99865591397849496</v>
      </c>
    </row>
    <row r="45" spans="2:15" x14ac:dyDescent="0.35">
      <c r="B45" s="1" t="s">
        <v>82</v>
      </c>
      <c r="C45" s="15">
        <v>0.99865591397849496</v>
      </c>
      <c r="D45" s="15"/>
      <c r="E45" s="15"/>
      <c r="F45" s="45"/>
      <c r="G45" s="15"/>
      <c r="H45" s="15"/>
      <c r="I45" s="15"/>
      <c r="J45" s="15"/>
      <c r="K45" s="15"/>
      <c r="L45" s="15"/>
      <c r="M45" s="15"/>
      <c r="N45" s="15"/>
      <c r="O45" s="38">
        <f t="shared" si="1"/>
        <v>0.99865591397849496</v>
      </c>
    </row>
    <row r="46" spans="2:15" x14ac:dyDescent="0.35">
      <c r="B46" s="1" t="s">
        <v>83</v>
      </c>
      <c r="C46" s="15">
        <v>0.99193548387096797</v>
      </c>
      <c r="D46" s="15"/>
      <c r="E46" s="15"/>
      <c r="F46" s="45"/>
      <c r="G46" s="15"/>
      <c r="H46" s="15"/>
      <c r="I46" s="15"/>
      <c r="J46" s="15"/>
      <c r="K46" s="15"/>
      <c r="L46" s="15"/>
      <c r="M46" s="15"/>
      <c r="N46" s="15"/>
      <c r="O46" s="38">
        <f t="shared" si="1"/>
        <v>0.99193548387096797</v>
      </c>
    </row>
    <row r="48" spans="2:15" x14ac:dyDescent="0.35">
      <c r="B48" s="97" t="s">
        <v>63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2:15" x14ac:dyDescent="0.35">
      <c r="B49" s="1" t="s">
        <v>45</v>
      </c>
      <c r="C49" s="1" t="s">
        <v>47</v>
      </c>
      <c r="D49" s="1" t="s">
        <v>48</v>
      </c>
      <c r="E49" s="1" t="s">
        <v>49</v>
      </c>
      <c r="F49" s="1" t="s">
        <v>50</v>
      </c>
      <c r="G49" s="1" t="s">
        <v>51</v>
      </c>
      <c r="H49" s="1" t="s">
        <v>52</v>
      </c>
      <c r="I49" s="1" t="s">
        <v>53</v>
      </c>
      <c r="J49" s="1" t="s">
        <v>54</v>
      </c>
      <c r="K49" s="1" t="s">
        <v>55</v>
      </c>
      <c r="L49" s="1" t="s">
        <v>56</v>
      </c>
      <c r="M49" s="1" t="s">
        <v>57</v>
      </c>
      <c r="N49" s="1" t="s">
        <v>58</v>
      </c>
      <c r="O49" s="1" t="s">
        <v>64</v>
      </c>
    </row>
    <row r="50" spans="2:15" x14ac:dyDescent="0.35">
      <c r="B50" s="1" t="s">
        <v>65</v>
      </c>
      <c r="C50" s="17">
        <v>0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>
        <f>SUM(C50:N50)</f>
        <v>0</v>
      </c>
    </row>
    <row r="51" spans="2:15" x14ac:dyDescent="0.35">
      <c r="B51" s="1" t="s">
        <v>66</v>
      </c>
      <c r="C51" s="17">
        <v>0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>
        <f t="shared" ref="O51:O69" si="2">SUM(C51:N51)</f>
        <v>0</v>
      </c>
    </row>
    <row r="52" spans="2:15" x14ac:dyDescent="0.35">
      <c r="B52" s="1" t="s">
        <v>67</v>
      </c>
      <c r="C52" s="17">
        <v>0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f t="shared" si="2"/>
        <v>0</v>
      </c>
    </row>
    <row r="53" spans="2:15" x14ac:dyDescent="0.35">
      <c r="B53" s="1" t="s">
        <v>190</v>
      </c>
      <c r="C53" s="17">
        <v>0</v>
      </c>
      <c r="D53" s="41"/>
      <c r="E53" s="41"/>
      <c r="F53" s="41"/>
      <c r="G53" s="17"/>
      <c r="H53" s="17"/>
      <c r="I53" s="17"/>
      <c r="J53" s="17"/>
      <c r="K53" s="17"/>
      <c r="L53" s="17"/>
      <c r="M53" s="17"/>
      <c r="N53" s="17"/>
      <c r="O53" s="17">
        <f t="shared" si="2"/>
        <v>0</v>
      </c>
    </row>
    <row r="54" spans="2:15" x14ac:dyDescent="0.35">
      <c r="B54" s="1" t="s">
        <v>193</v>
      </c>
      <c r="C54" s="17">
        <v>0</v>
      </c>
      <c r="D54" s="41"/>
      <c r="E54" s="41"/>
      <c r="F54" s="41"/>
      <c r="G54" s="41"/>
      <c r="H54" s="41"/>
      <c r="I54" s="41"/>
      <c r="J54" s="41"/>
      <c r="K54" s="17"/>
      <c r="L54" s="17"/>
      <c r="M54" s="17"/>
      <c r="N54" s="17"/>
      <c r="O54" s="17"/>
    </row>
    <row r="55" spans="2:15" x14ac:dyDescent="0.35">
      <c r="B55" s="1" t="s">
        <v>68</v>
      </c>
      <c r="C55" s="41" t="s">
        <v>79</v>
      </c>
      <c r="D55" s="17"/>
      <c r="E55" s="17"/>
      <c r="F55" s="17"/>
      <c r="G55" s="17"/>
      <c r="H55" s="41"/>
      <c r="I55" s="41"/>
      <c r="J55" s="41"/>
      <c r="K55" s="41"/>
      <c r="L55" s="17"/>
      <c r="M55" s="17"/>
      <c r="N55" s="17"/>
      <c r="O55" s="17">
        <f t="shared" si="2"/>
        <v>0</v>
      </c>
    </row>
    <row r="56" spans="2:15" x14ac:dyDescent="0.35">
      <c r="B56" s="1" t="s">
        <v>69</v>
      </c>
      <c r="C56" s="17">
        <v>0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>
        <f t="shared" si="2"/>
        <v>0</v>
      </c>
    </row>
    <row r="57" spans="2:15" x14ac:dyDescent="0.35">
      <c r="B57" s="1" t="s">
        <v>70</v>
      </c>
      <c r="C57" s="17">
        <v>0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>
        <f t="shared" si="2"/>
        <v>0</v>
      </c>
    </row>
    <row r="58" spans="2:15" x14ac:dyDescent="0.35">
      <c r="B58" s="1" t="s">
        <v>71</v>
      </c>
      <c r="C58" s="17">
        <v>0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>
        <f t="shared" si="2"/>
        <v>0</v>
      </c>
    </row>
    <row r="59" spans="2:15" x14ac:dyDescent="0.35">
      <c r="B59" s="1" t="s">
        <v>72</v>
      </c>
      <c r="C59" s="17">
        <v>0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>
        <f t="shared" si="2"/>
        <v>0</v>
      </c>
    </row>
    <row r="60" spans="2:15" x14ac:dyDescent="0.35">
      <c r="B60" s="1" t="s">
        <v>73</v>
      </c>
      <c r="C60" s="17">
        <v>0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>
        <f t="shared" si="2"/>
        <v>0</v>
      </c>
    </row>
    <row r="61" spans="2:15" x14ac:dyDescent="0.35">
      <c r="B61" s="1" t="s">
        <v>74</v>
      </c>
      <c r="C61" s="17">
        <v>0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>
        <f t="shared" si="2"/>
        <v>0</v>
      </c>
    </row>
    <row r="62" spans="2:15" x14ac:dyDescent="0.35">
      <c r="B62" s="1" t="s">
        <v>75</v>
      </c>
      <c r="C62" s="41" t="s">
        <v>79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>
        <f t="shared" si="2"/>
        <v>0</v>
      </c>
    </row>
    <row r="63" spans="2:15" x14ac:dyDescent="0.35">
      <c r="B63" s="1" t="s">
        <v>76</v>
      </c>
      <c r="C63" s="17">
        <v>0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>
        <f t="shared" si="2"/>
        <v>0</v>
      </c>
    </row>
    <row r="64" spans="2:15" x14ac:dyDescent="0.35">
      <c r="B64" s="1" t="s">
        <v>77</v>
      </c>
      <c r="C64" s="17">
        <v>0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>
        <f t="shared" si="2"/>
        <v>0</v>
      </c>
    </row>
    <row r="65" spans="2:15" x14ac:dyDescent="0.35">
      <c r="B65" s="1" t="s">
        <v>78</v>
      </c>
      <c r="C65" s="15" t="s">
        <v>79</v>
      </c>
      <c r="D65" s="15"/>
      <c r="E65" s="15"/>
      <c r="F65" s="15"/>
      <c r="G65" s="15"/>
      <c r="H65" s="15"/>
      <c r="I65" s="15"/>
      <c r="J65" s="15"/>
      <c r="K65" s="15"/>
      <c r="L65" s="17"/>
      <c r="M65" s="17"/>
      <c r="N65" s="17"/>
      <c r="O65" s="17">
        <f t="shared" si="2"/>
        <v>0</v>
      </c>
    </row>
    <row r="66" spans="2:15" x14ac:dyDescent="0.35">
      <c r="B66" s="1" t="s">
        <v>80</v>
      </c>
      <c r="C66" s="17">
        <v>0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>
        <f t="shared" si="2"/>
        <v>0</v>
      </c>
    </row>
    <row r="67" spans="2:15" x14ac:dyDescent="0.35">
      <c r="B67" s="1" t="s">
        <v>81</v>
      </c>
      <c r="C67" s="17">
        <v>0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>
        <f t="shared" si="2"/>
        <v>0</v>
      </c>
    </row>
    <row r="68" spans="2:15" x14ac:dyDescent="0.35">
      <c r="B68" s="1" t="s">
        <v>82</v>
      </c>
      <c r="C68" s="17">
        <v>0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>
        <f t="shared" si="2"/>
        <v>0</v>
      </c>
    </row>
    <row r="69" spans="2:15" x14ac:dyDescent="0.35">
      <c r="B69" s="1" t="s">
        <v>83</v>
      </c>
      <c r="C69" s="17">
        <v>0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 t="shared" si="2"/>
        <v>0</v>
      </c>
    </row>
  </sheetData>
  <mergeCells count="3">
    <mergeCell ref="B2:O2"/>
    <mergeCell ref="B25:O25"/>
    <mergeCell ref="B48:O48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2BE-419E-4E8F-9642-4B36D99338DE}">
  <sheetPr codeName="Sheet3"/>
  <dimension ref="A2:Q62"/>
  <sheetViews>
    <sheetView zoomScale="55" zoomScaleNormal="55" workbookViewId="0">
      <selection activeCell="C1" sqref="C1"/>
    </sheetView>
  </sheetViews>
  <sheetFormatPr defaultRowHeight="14.5" x14ac:dyDescent="0.35"/>
  <cols>
    <col min="1" max="1" width="26.1796875" customWidth="1"/>
    <col min="2" max="2" width="9.81640625" customWidth="1"/>
    <col min="3" max="3" width="56.1796875" bestFit="1" customWidth="1"/>
    <col min="4" max="4" width="19.17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176</v>
      </c>
    </row>
    <row r="7" spans="1:17" ht="16.5" x14ac:dyDescent="0.35">
      <c r="B7" s="86" t="s">
        <v>170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3" ca="1">IF(B$3="All",INDIRECT(_xlfn.CONCAT(B$2,"_PM10"),TRUE),B$3)</f>
        <v>BH11</v>
      </c>
      <c r="C9" s="5" t="str">
        <f ca="1">IFERROR(IF(B9="All","-",VLOOKUP($B9,'List of AQMS'!$A$63:$C$82,3,FALSE)),"")</f>
        <v>Brighton - Lewes Road, A270</v>
      </c>
      <c r="D9" s="5" t="str">
        <f ca="1">IFERROR(IF(B9="All","-",VLOOKUP($B9,'List of AQMS'!$B$40:$C$59,2,FALSE)),"")</f>
        <v>Brighton_and_Hove</v>
      </c>
      <c r="E9" s="18" cm="1">
        <f t="array" aca="1" ref="E9" ca="1">IF($B9="All", IF(ISERROR(AVERAGE(E8:E$9)),"NA",AVERAGE(E8:E$9)),IF(ISERROR(INDEX('PM10'!C$4:C$24,MATCH('Monthly Review PM10'!$B9,'PM10'!$B$4:$B$24,0),0)),"",INDEX('PM10'!C$4:C$24,MATCH('Monthly Review PM10'!$B9,'PM10'!$B$4:$B$24,0),0)))</f>
        <v>17.455673182795699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33" cm="1">
        <f t="array" aca="1" ref="Q9" ca="1">IF($B9="All", IF(ISERROR(AVERAGE(Q8:Q$9)),"NA",AVERAGE(Q8:Q$9)),IF(ISERROR(INDEX('PM10'!O$4:O$24,MATCH('Monthly Review PM10'!$B9,'PM10'!$B$4:$B$24,0),0)),"",INDEX('PM10'!O$4:O$24,MATCH('Monthly Review PM10'!$B9,'PM10'!$B$4:$B$24,0),0)))</f>
        <v>17.455673182795699</v>
      </c>
    </row>
    <row r="10" spans="1:17" x14ac:dyDescent="0.35">
      <c r="B10" s="5" t="str">
        <f ca="1"/>
        <v>EB1</v>
      </c>
      <c r="C10" s="5" t="str">
        <f ca="1">IFERROR(IF(B10="All","-",VLOOKUP($B10,'List of AQMS'!$A$63:$C$82,3,FALSE)),"")</f>
        <v xml:space="preserve">Eastbourne BC - Devonshire Park </v>
      </c>
      <c r="D10" s="5" t="str">
        <f ca="1">IFERROR(IF(B10="All","-",VLOOKUP($B10,'List of AQMS'!$B$40:$C$59,2,FALSE)),"")</f>
        <v>Eastbourne</v>
      </c>
      <c r="E10" s="18" cm="1">
        <f t="array" aca="1" ref="E10" ca="1">IF($B10="All", IF(ISERROR(AVERAGE(E$9:E9)),"NA",AVERAGE(E$9:E9)),IF(ISERROR(INDEX('PM10'!C$4:C$24,MATCH('Monthly Review PM10'!$B10,'PM10'!$B$4:$B$24,0),0)),"",INDEX('PM10'!C$4:C$24,MATCH('Monthly Review PM10'!$B10,'PM10'!$B$4:$B$24,0),0)))</f>
        <v>20.508027567204302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3" cm="1">
        <f t="array" aca="1" ref="Q10" ca="1">IF($B10="All", IF(ISERROR(AVERAGE(Q9:Q$9)),"NA",AVERAGE(Q9:Q$9)),IF(ISERROR(INDEX('PM10'!O$4:O$24,MATCH('Monthly Review PM10'!$B10,'PM10'!$B$4:$B$24,0),0)),"",INDEX('PM10'!O$4:O$24,MATCH('Monthly Review PM10'!$B10,'PM10'!$B$4:$B$24,0),0)))</f>
        <v>20.508027567204302</v>
      </c>
    </row>
    <row r="11" spans="1:17" x14ac:dyDescent="0.35">
      <c r="B11" s="5" t="str">
        <f ca="1"/>
        <v>EB3</v>
      </c>
      <c r="C11" s="5" t="str">
        <f ca="1">IFERROR(IF(B11="All","-",VLOOKUP($B11,'List of AQMS'!$A$63:$C$82,3,FALSE)),"")</f>
        <v xml:space="preserve">AURN - Holly Place </v>
      </c>
      <c r="D11" s="5" t="str">
        <f ca="1">IFERROR(IF(B11="All","-",VLOOKUP($B11,'List of AQMS'!$B$40:$C$59,2,FALSE)),"")</f>
        <v>Eastbourne</v>
      </c>
      <c r="E11" s="18" cm="1">
        <f t="array" aca="1" ref="E11" ca="1">IF($B11="All", IF(ISERROR(AVERAGE(E$9:E10)),"NA",AVERAGE(E$9:E10)),IF(ISERROR(INDEX('PM10'!C$4:C$24,MATCH('Monthly Review PM10'!$B11,'PM10'!$B$4:$B$24,0),0)),"",INDEX('PM10'!C$4:C$24,MATCH('Monthly Review PM10'!$B11,'PM10'!$B$4:$B$24,0),0)))</f>
        <v>12.6980058310932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3" cm="1">
        <f t="array" aca="1" ref="Q11" ca="1">IF($B11="All", IF(ISERROR(AVERAGE(Q$9:Q10)),"NA",AVERAGE(Q$9:Q10)),IF(ISERROR(INDEX('PM10'!O$4:O$24,MATCH('Monthly Review PM10'!$B11,'PM10'!$B$4:$B$24,0),0)),"",INDEX('PM10'!O$4:O$24,MATCH('Monthly Review PM10'!$B11,'PM10'!$B$4:$B$24,0),0)))</f>
        <v>12.6980058310932</v>
      </c>
    </row>
    <row r="12" spans="1:17" x14ac:dyDescent="0.35">
      <c r="B12" s="5" t="str">
        <f ca="1"/>
        <v>LL1</v>
      </c>
      <c r="C12" s="5" t="str">
        <f ca="1">IFERROR(IF(B12="All","-",VLOOKUP($B12,'List of AQMS'!$A$63:$C$82,3,FALSE)),"")</f>
        <v xml:space="preserve">AURN - Lullington Heath </v>
      </c>
      <c r="D12" s="5" t="str">
        <f ca="1">IFERROR(IF(B12="All","-",VLOOKUP($B12,'List of AQMS'!$B$40:$C$59,2,FALSE)),"")</f>
        <v>Wealden</v>
      </c>
      <c r="E12" s="18" cm="1">
        <f t="array" aca="1" ref="E12" ca="1">IF($B12="All", IF(ISERROR(AVERAGE(E$9:E11)),"NA",AVERAGE(E$9:E11)),IF(ISERROR(INDEX('PM10'!C$4:C$24,MATCH('Monthly Review PM10'!$B12,'PM10'!$B$4:$B$24,0),0)),"",INDEX('PM10'!C$4:C$24,MATCH('Monthly Review PM10'!$B12,'PM10'!$B$4:$B$24,0),0)))</f>
        <v>10.419442955803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33" cm="1">
        <f t="array" aca="1" ref="Q12" ca="1">IF($B12="All", IF(ISERROR(AVERAGE(Q$9:Q11)),"NA",AVERAGE(Q$9:Q11)),IF(ISERROR(INDEX('PM10'!O$4:O$24,MATCH('Monthly Review PM10'!$B12,'PM10'!$B$4:$B$24,0),0)),"",INDEX('PM10'!O$4:O$24,MATCH('Monthly Review PM10'!$B12,'PM10'!$B$4:$B$24,0),0)))</f>
        <v>10.419442955803</v>
      </c>
    </row>
    <row r="13" spans="1:17" x14ac:dyDescent="0.35">
      <c r="B13" s="5" t="str">
        <f ca="1"/>
        <v>HT1</v>
      </c>
      <c r="C13" s="5" t="str">
        <f ca="1">IFERROR(IF(B13="All","-",VLOOKUP($B13,'List of AQMS'!$A$63:$C$82,3,FALSE)),"")</f>
        <v xml:space="preserve">Hastings BC - Bexhill Rd, Bulverhythe </v>
      </c>
      <c r="D13" s="5" t="str">
        <f ca="1">IFERROR(IF(B13="All","-",VLOOKUP($B13,'List of AQMS'!$B$40:$C$59,2,FALSE)),"")</f>
        <v>Hastings</v>
      </c>
      <c r="E13" s="18" cm="1">
        <f t="array" aca="1" ref="E13" ca="1">IF($B13="All", IF(ISERROR(AVERAGE(E$9:E12)),"NA",AVERAGE(E$9:E12)),IF(ISERROR(INDEX('PM10'!C$4:C$24,MATCH('Monthly Review PM10'!$B13,'PM10'!$B$4:$B$24,0),0)),"",INDEX('PM10'!C$4:C$24,MATCH('Monthly Review PM10'!$B13,'PM10'!$B$4:$B$24,0),0)))</f>
        <v>18.4385964912281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33" cm="1">
        <f t="array" aca="1" ref="Q13" ca="1">IF($B13="All", IF(ISERROR(AVERAGE(Q$9:Q12)),"NA",AVERAGE(Q$9:Q12)),IF(ISERROR(INDEX('PM10'!O$4:O$24,MATCH('Monthly Review PM10'!$B13,'PM10'!$B$4:$B$24,0),0)),"",INDEX('PM10'!O$4:O$24,MATCH('Monthly Review PM10'!$B13,'PM10'!$B$4:$B$24,0),0)))</f>
        <v>18.4385964912281</v>
      </c>
    </row>
    <row r="14" spans="1:17" x14ac:dyDescent="0.35">
      <c r="B14" s="5" t="str">
        <f ca="1"/>
        <v>RY2</v>
      </c>
      <c r="C14" s="5" t="str">
        <f ca="1">IFERROR(IF(B14="All","-",VLOOKUP($B14,'List of AQMS'!$A$63:$C$82,3,FALSE)),"")</f>
        <v xml:space="preserve">Rother DC -  De La Warr Road </v>
      </c>
      <c r="D14" s="5" t="str">
        <f ca="1">IFERROR(IF(B14="All","-",VLOOKUP($B14,'List of AQMS'!$B$40:$C$59,2,FALSE)),"")</f>
        <v>Rother</v>
      </c>
      <c r="E14" s="18" cm="1">
        <f t="array" aca="1" ref="E14" ca="1">IF($B14="All", IF(ISERROR(AVERAGE(E$9:E13)),"NA",AVERAGE(E$9:E13)),IF(ISERROR(INDEX('PM10'!C$4:C$24,MATCH('Monthly Review PM10'!$B14,'PM10'!$B$4:$B$24,0),0)),"",INDEX('PM10'!C$4:C$24,MATCH('Monthly Review PM10'!$B14,'PM10'!$B$4:$B$24,0),0)))</f>
        <v>17.5210204448925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33" cm="1">
        <f t="array" aca="1" ref="Q14" ca="1">IF($B14="All", IF(ISERROR(AVERAGE(Q$9:Q13)),"NA",AVERAGE(Q$9:Q13)),IF(ISERROR(INDEX('PM10'!O$4:O$24,MATCH('Monthly Review PM10'!$B14,'PM10'!$B$4:$B$24,0),0)),"",INDEX('PM10'!O$4:O$24,MATCH('Monthly Review PM10'!$B14,'PM10'!$B$4:$B$24,0),0)))</f>
        <v>17.5210204448925</v>
      </c>
    </row>
    <row r="15" spans="1:17" x14ac:dyDescent="0.35">
      <c r="B15" s="5" t="str">
        <f ca="1"/>
        <v>CI1</v>
      </c>
      <c r="C15" s="5" t="str">
        <f ca="1">IFERROR(IF(B15="All","-",VLOOKUP($B15,'List of AQMS'!$A$63:$C$82,3,FALSE)),"")</f>
        <v xml:space="preserve">Chichester DC -A27 Chichester Bypass </v>
      </c>
      <c r="D15" s="5" t="str">
        <f ca="1">IFERROR(IF(B15="All","-",VLOOKUP($B15,'List of AQMS'!$B$40:$C$59,2,FALSE)),"")</f>
        <v>Chichester</v>
      </c>
      <c r="E15" s="18" cm="1">
        <f t="array" aca="1" ref="E15" ca="1">IF($B15="All", IF(ISERROR(AVERAGE(E$9:E14)),"NA",AVERAGE(E$9:E14)),IF(ISERROR(INDEX('PM10'!C$4:C$24,MATCH('Monthly Review PM10'!$B15,'PM10'!$B$4:$B$24,0),0)),"",INDEX('PM10'!C$4:C$24,MATCH('Monthly Review PM10'!$B15,'PM10'!$B$4:$B$24,0),0)))</f>
        <v>17.295140912908199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3" cm="1">
        <f t="array" aca="1" ref="Q15" ca="1">IF($B15="All", IF(ISERROR(AVERAGE(Q$9:Q14)),"NA",AVERAGE(Q$9:Q14)),IF(ISERROR(INDEX('PM10'!O$4:O$24,MATCH('Monthly Review PM10'!$B15,'PM10'!$B$4:$B$24,0),0)),"",INDEX('PM10'!O$4:O$24,MATCH('Monthly Review PM10'!$B15,'PM10'!$B$4:$B$24,0),0)))</f>
        <v>17.295140912908199</v>
      </c>
    </row>
    <row r="16" spans="1:17" x14ac:dyDescent="0.35">
      <c r="B16" s="5" t="str">
        <f ca="1"/>
        <v>CA2</v>
      </c>
      <c r="C16" s="5" t="str">
        <f ca="1">IFERROR(IF(B16="All","-",VLOOKUP($B16,'List of AQMS'!$A$63:$C$82,3,FALSE)),"")</f>
        <v xml:space="preserve">Crawley BC - Gatwick Airport </v>
      </c>
      <c r="D16" s="5" t="str">
        <f ca="1">IFERROR(IF(B16="All","-",VLOOKUP($B16,'List of AQMS'!$B$40:$C$59,2,FALSE)),"")</f>
        <v>Crawley</v>
      </c>
      <c r="E16" s="18" t="str" cm="1">
        <f t="array" aca="1" ref="E16" ca="1">IF($B16="All", IF(ISERROR(AVERAGE(E$9:E15)),"NA",AVERAGE(E$9:E15)),IF(ISERROR(INDEX('PM10'!C$4:C$24,MATCH('Monthly Review PM10'!$B16,'PM10'!$B$4:$B$24,0),0)),"",INDEX('PM10'!C$4:C$24,MATCH('Monthly Review PM10'!$B16,'PM10'!$B$4:$B$24,0),0)))</f>
        <v>N/A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33" t="str" cm="1">
        <f t="array" aca="1" ref="Q16" ca="1">IF($B16="All", IF(ISERROR(AVERAGE(Q$9:Q15)),"NA",AVERAGE(Q$9:Q15)),IF(ISERROR(INDEX('PM10'!O$4:O$24,MATCH('Monthly Review PM10'!$B16,'PM10'!$B$4:$B$24,0),0)),"",INDEX('PM10'!O$4:O$24,MATCH('Monthly Review PM10'!$B16,'PM10'!$B$4:$B$24,0),0)))</f>
        <v>N/A</v>
      </c>
    </row>
    <row r="17" spans="2:17" x14ac:dyDescent="0.35">
      <c r="B17" s="5" t="str">
        <f ca="1"/>
        <v>HO2</v>
      </c>
      <c r="C17" s="5" t="str">
        <f ca="1">IFERROR(IF(B17="All","-",VLOOKUP($B17,'List of AQMS'!$A$63:$C$82,3,FALSE)),"")</f>
        <v xml:space="preserve">Horsham DC - Park Way </v>
      </c>
      <c r="D17" s="5" t="str">
        <f ca="1">IFERROR(IF(B17="All","-",VLOOKUP($B17,'List of AQMS'!$B$40:$C$59,2,FALSE)),"")</f>
        <v>Horsham</v>
      </c>
      <c r="E17" s="18" cm="1">
        <f t="array" aca="1" ref="E17" ca="1">IF($B17="All", IF(ISERROR(AVERAGE(E$9:E16)),"NA",AVERAGE(E$9:E16)),IF(ISERROR(INDEX('PM10'!C$4:C$24,MATCH('Monthly Review PM10'!$B17,'PM10'!$B$4:$B$24,0),0)),"",INDEX('PM10'!C$4:C$24,MATCH('Monthly Review PM10'!$B17,'PM10'!$B$4:$B$24,0),0)))</f>
        <v>11.612811875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33" cm="1">
        <f t="array" aca="1" ref="Q17" ca="1">IF($B17="All", IF(ISERROR(AVERAGE(Q$9:Q16)),"NA",AVERAGE(Q$9:Q16)),IF(ISERROR(INDEX('PM10'!O$4:O$24,MATCH('Monthly Review PM10'!$B17,'PM10'!$B$4:$B$24,0),0)),"",INDEX('PM10'!O$4:O$24,MATCH('Monthly Review PM10'!$B17,'PM10'!$B$4:$B$24,0),0)))</f>
        <v>11.612811875</v>
      </c>
    </row>
    <row r="18" spans="2:17" x14ac:dyDescent="0.35">
      <c r="B18" s="5" t="str">
        <f ca="1"/>
        <v>HO4</v>
      </c>
      <c r="C18" s="5" t="str">
        <f ca="1">IFERROR(IF(B18="All","-",VLOOKUP($B18,'List of AQMS'!$A$63:$C$82,3,FALSE)),"")</f>
        <v xml:space="preserve">AURN - Storrington </v>
      </c>
      <c r="D18" s="5" t="str">
        <f ca="1">IFERROR(IF(B18="All","-",VLOOKUP($B18,'List of AQMS'!$B$40:$C$59,2,FALSE)),"")</f>
        <v>Horsham</v>
      </c>
      <c r="E18" s="18" cm="1">
        <f t="array" aca="1" ref="E18" ca="1">IF($B18="All", IF(ISERROR(AVERAGE(E$9:E17)),"NA",AVERAGE(E$9:E17)),IF(ISERROR(INDEX('PM10'!C$4:C$24,MATCH('Monthly Review PM10'!$B18,'PM10'!$B$4:$B$24,0),0)),"",INDEX('PM10'!C$4:C$24,MATCH('Monthly Review PM10'!$B18,'PM10'!$B$4:$B$24,0),0)))</f>
        <v>10.0098478421053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33" cm="1">
        <f t="array" aca="1" ref="Q18" ca="1">IF($B18="All", IF(ISERROR(AVERAGE(Q$9:Q17)),"NA",AVERAGE(Q$9:Q17)),IF(ISERROR(INDEX('PM10'!O$4:O$24,MATCH('Monthly Review PM10'!$B18,'PM10'!$B$4:$B$24,0),0)),"",INDEX('PM10'!O$4:O$24,MATCH('Monthly Review PM10'!$B18,'PM10'!$B$4:$B$24,0),0)))</f>
        <v>10.0098478421053</v>
      </c>
    </row>
    <row r="19" spans="2:17" x14ac:dyDescent="0.35">
      <c r="B19" s="5" t="str">
        <f ca="1"/>
        <v>LS7</v>
      </c>
      <c r="C19" s="5" t="str">
        <f ca="1">IFERROR(IF(B19="All","-",VLOOKUP($B19,'List of AQMS'!$A$63:$C$82,3,FALSE)),"")</f>
        <v>Lewes DC - Newhaven</v>
      </c>
      <c r="D19" s="5" t="str">
        <f ca="1">IFERROR(IF(B19="All","-",VLOOKUP($B19,'List of AQMS'!$B$40:$C$59,2,FALSE)),"")</f>
        <v>Lewes</v>
      </c>
      <c r="E19" s="18" t="str" cm="1">
        <f t="array" aca="1" ref="E19" ca="1">IF($B19="All", IF(ISERROR(AVERAGE(E$9:E18)),"NA",AVERAGE(E$9:E18)),IF(ISERROR(INDEX('PM10'!C$4:C$24,MATCH('Monthly Review PM10'!$B19,'PM10'!$B$4:$B$24,0),0)),"",INDEX('PM10'!C$4:C$24,MATCH('Monthly Review PM10'!$B19,'PM10'!$B$4:$B$24,0),0)))</f>
        <v>N/A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3" t="str" cm="1">
        <f t="array" aca="1" ref="Q19" ca="1">IF($B19="All", IF(ISERROR(AVERAGE(Q$9:Q18)),"NA",AVERAGE(Q$9:Q18)),IF(ISERROR(INDEX('PM10'!O$4:O$24,MATCH('Monthly Review PM10'!$B19,'PM10'!$B$4:$B$24,0),0)),"",INDEX('PM10'!O$4:O$24,MATCH('Monthly Review PM10'!$B19,'PM10'!$B$4:$B$24,0),0)))</f>
        <v>N/A</v>
      </c>
    </row>
    <row r="20" spans="2:17" x14ac:dyDescent="0.35">
      <c r="B20" s="5" t="str">
        <f ca="1"/>
        <v>LS8</v>
      </c>
      <c r="C20" s="5" t="str">
        <f ca="1">IFERROR(IF(B20="All","-",VLOOKUP($B20,'List of AQMS'!$A$63:$C$82,3,FALSE)),"")</f>
        <v xml:space="preserve">Lewes DC – Little East Street </v>
      </c>
      <c r="D20" s="5" t="str">
        <f ca="1">IFERROR(IF(B20="All","-",VLOOKUP($B20,'List of AQMS'!$B$40:$C$59,2,FALSE)),"")</f>
        <v>Lewes</v>
      </c>
      <c r="E20" s="18" cm="1">
        <f t="array" aca="1" ref="E20" ca="1">IF($B20="All", IF(ISERROR(AVERAGE(E$9:E19)),"NA",AVERAGE(E$9:E19)),IF(ISERROR(INDEX('PM10'!C$4:C$24,MATCH('Monthly Review PM10'!$B20,'PM10'!$B$4:$B$24,0),0)),"",INDEX('PM10'!C$4:C$24,MATCH('Monthly Review PM10'!$B20,'PM10'!$B$4:$B$24,0),0)))</f>
        <v>16.884410314516099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3" cm="1">
        <f t="array" aca="1" ref="Q20" ca="1">IF($B20="All", IF(ISERROR(AVERAGE(Q$9:Q19)),"NA",AVERAGE(Q$9:Q19)),IF(ISERROR(INDEX('PM10'!O$4:O$24,MATCH('Monthly Review PM10'!$B20,'PM10'!$B$4:$B$24,0),0)),"",INDEX('PM10'!O$4:O$24,MATCH('Monthly Review PM10'!$B20,'PM10'!$B$4:$B$24,0),0)))</f>
        <v>16.884410314516099</v>
      </c>
    </row>
    <row r="21" spans="2:17" x14ac:dyDescent="0.35">
      <c r="B21" s="5" t="str">
        <f ca="1"/>
        <v>WT3</v>
      </c>
      <c r="C21" s="5" t="str">
        <f ca="1">IFERROR(IF(B21="All","-",VLOOKUP($B21,'List of AQMS'!$A$63:$C$82,3,FALSE)),"")</f>
        <v>Worthing East - Ten Acres</v>
      </c>
      <c r="D21" s="5" t="str">
        <f ca="1">IFERROR(IF(B21="All","-",VLOOKUP($B21,'List of AQMS'!$B$40:$C$59,2,FALSE)),"")</f>
        <v>Worthing</v>
      </c>
      <c r="E21" s="18" cm="1">
        <f t="array" aca="1" ref="E21" ca="1">IF($B21="All", IF(ISERROR(AVERAGE(E$9:E20)),"NA",AVERAGE(E$9:E20)),IF(ISERROR(INDEX('PM10'!C$4:C$24,MATCH('Monthly Review PM10'!$B21,'PM10'!$B$4:$B$24,0),0)),"",INDEX('PM10'!C$4:C$24,MATCH('Monthly Review PM10'!$B21,'PM10'!$B$4:$B$24,0),0)))</f>
        <v>19.669886363636401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33" cm="1">
        <f t="array" aca="1" ref="Q21" ca="1">IF($B21="All", IF(ISERROR(AVERAGE(Q$9:Q20)),"NA",AVERAGE(Q$9:Q20)),IF(ISERROR(INDEX('PM10'!O$4:O$24,MATCH('Monthly Review PM10'!$B21,'PM10'!$B$4:$B$24,0),0)),"",INDEX('PM10'!O$4:O$24,MATCH('Monthly Review PM10'!$B21,'PM10'!$B$4:$B$24,0),0)))</f>
        <v>19.669886363636401</v>
      </c>
    </row>
    <row r="22" spans="2:17" x14ac:dyDescent="0.35">
      <c r="B22" s="5" t="str">
        <f ca="1"/>
        <v>MS1</v>
      </c>
      <c r="C22" s="5" t="str">
        <f ca="1">IFERROR(IF(B22="All","-",VLOOKUP($B22,'List of AQMS'!$A$63:$C$82,3,FALSE)),"")</f>
        <v>Mid Sussex DC - London Road (East Grinstead)</v>
      </c>
      <c r="D22" s="5" t="str">
        <f ca="1">IFERROR(IF(B22="All","-",VLOOKUP($B22,'List of AQMS'!$B$40:$C$58,2,FALSE)),"")</f>
        <v>Mid_Sussex</v>
      </c>
      <c r="E22" s="18" cm="1">
        <f t="array" aca="1" ref="E22" ca="1">IF($B22="All", IF(ISERROR(AVERAGE(E$9:E21)),"NA",AVERAGE(E$9:E21)),IF(ISERROR(INDEX('PM10'!C$4:C$24,MATCH('Monthly Review PM10'!$B22,'PM10'!$B$4:$B$24,0),0)),"",INDEX('PM10'!C$4:C$24,MATCH('Monthly Review PM10'!$B22,'PM10'!$B$4:$B$24,0),0)))</f>
        <v>15.159932432432401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33" cm="1">
        <f t="array" aca="1" ref="Q22" ca="1">IF($B22="All", IF(ISERROR(AVERAGE(Q$9:Q21)),"NA",AVERAGE(Q$9:Q21)),IF(ISERROR(INDEX('PM10'!O$4:O$24,MATCH('Monthly Review PM10'!$B22,'PM10'!$B$4:$B$24,0),0)),"",INDEX('PM10'!O$4:O$24,MATCH('Monthly Review PM10'!$B22,'PM10'!$B$4:$B$24,0),0)))</f>
        <v>15.159932432432401</v>
      </c>
    </row>
    <row r="23" spans="2:17" x14ac:dyDescent="0.35">
      <c r="B23" s="24" t="str">
        <f ca="1"/>
        <v>All</v>
      </c>
      <c r="C23" s="5" t="str">
        <f ca="1">IFERROR(IF(B23="All","-",VLOOKUP($B23,'List of AQMS'!$A$63:$C$82,3,FALSE)),"")</f>
        <v>-</v>
      </c>
      <c r="D23" s="5" t="str">
        <f ca="1">IFERROR(IF(B23="All","-",VLOOKUP($B23,'List of AQMS'!$B$40:$C$58,2,FALSE)),"")</f>
        <v>-</v>
      </c>
      <c r="E23" s="18" cm="1">
        <f t="array" aca="1" ref="E23" ca="1">IF($B23="All", IF(ISERROR(AVERAGE(E$9:E22)),"NA",AVERAGE(E$9:E22)),IF(ISERROR(INDEX('PM10'!C$4:C$24,MATCH('Monthly Review PM10'!$B23,'PM10'!$B$4:$B$24,0),0)),"",INDEX('PM10'!C$4:C$24,MATCH('Monthly Review PM10'!$B23,'PM10'!$B$4:$B$24,0),0)))</f>
        <v>15.639399684467934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3" cm="1">
        <f t="array" aca="1" ref="Q23" ca="1">IF($B23="All", IF(ISERROR(AVERAGE(Q$9:Q22)),"NA",AVERAGE(Q$9:Q22)),IF(ISERROR(INDEX('PM10'!O$4:O$24,MATCH('Monthly Review PM10'!$B23,'PM10'!$B$4:$B$24,0),0)),"",INDEX('PM10'!O$4:O$24,MATCH('Monthly Review PM10'!$B23,'PM10'!$B$4:$B$24,0),0)))</f>
        <v>15.639399684467934</v>
      </c>
    </row>
    <row r="24" spans="2:17" ht="15.65" customHeight="1" x14ac:dyDescent="0.35">
      <c r="B24" s="89" t="s">
        <v>177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</row>
    <row r="26" spans="2:17" x14ac:dyDescent="0.35">
      <c r="B26" s="94" t="s">
        <v>60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2:17" x14ac:dyDescent="0.35">
      <c r="B27" s="7" t="s">
        <v>44</v>
      </c>
      <c r="C27" s="7" t="s">
        <v>45</v>
      </c>
      <c r="D27" s="7" t="s">
        <v>46</v>
      </c>
      <c r="E27" s="7" t="s">
        <v>47</v>
      </c>
      <c r="F27" s="7" t="s">
        <v>48</v>
      </c>
      <c r="G27" s="7" t="s">
        <v>49</v>
      </c>
      <c r="H27" s="7" t="s">
        <v>50</v>
      </c>
      <c r="I27" s="7" t="s">
        <v>51</v>
      </c>
      <c r="J27" s="7" t="s">
        <v>52</v>
      </c>
      <c r="K27" s="7" t="s">
        <v>53</v>
      </c>
      <c r="L27" s="7" t="s">
        <v>54</v>
      </c>
      <c r="M27" s="7" t="s">
        <v>55</v>
      </c>
      <c r="N27" s="7" t="s">
        <v>56</v>
      </c>
      <c r="O27" s="7" t="s">
        <v>57</v>
      </c>
      <c r="P27" s="7" t="s">
        <v>58</v>
      </c>
      <c r="Q27" s="7" t="s">
        <v>61</v>
      </c>
    </row>
    <row r="28" spans="2:17" x14ac:dyDescent="0.35">
      <c r="B28" s="5" t="str" cm="1">
        <f t="array" aca="1" ref="B28:B42" ca="1">IF(B$3="All",INDIRECT(_xlfn.CONCAT(B$2,"_PM10"),TRUE),B$3)</f>
        <v>BH11</v>
      </c>
      <c r="C28" s="5" t="str">
        <f ca="1">IFERROR(IF(B28="All","-",VLOOKUP($B28,'List of AQMS'!$A$63:$C$82,3,FALSE)),"")</f>
        <v>Brighton - Lewes Road, A270</v>
      </c>
      <c r="D28" s="5" t="str">
        <f ca="1">IFERROR(IF(B28="All","-",VLOOKUP($B28,'List of AQMS'!$B$40:$C$59,2,FALSE)),"")</f>
        <v>Brighton_and_Hove</v>
      </c>
      <c r="E28" s="19" cm="1">
        <f t="array" aca="1" ref="E28" ca="1">IF($B28="All", IF(ISERROR(AVERAGE(E27:E$28)),"NA",AVERAGE(E27:E$28)),IF(ISERROR(INDEX('PM10'!C$4:C$24,MATCH('Monthly Review PM10'!$B28,'PM10'!$B$4:$B$24,0),0)),"",INDEX('PM10'!C$28:C$48,MATCH('Monthly Review PM10'!$B28,'PM10'!$B$28:$B$48,0),0)))</f>
        <v>1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8" cm="1">
        <f t="array" aca="1" ref="Q28" ca="1">IF($B28="All", IF(ISERROR(AVERAGE(Q27:Q$28)),"NA",AVERAGE(Q27:Q$28)),IF(ISERROR(INDEX('PM10'!O$4:O$24,MATCH('Monthly Review PM10'!$B28,'PM10'!$B$4:$B$24,0),0)),"",INDEX('PM10'!O$28:O$48,MATCH('Monthly Review PM10'!$B28,'PM10'!$B$28:$B$48,0),0)))</f>
        <v>1</v>
      </c>
    </row>
    <row r="29" spans="2:17" x14ac:dyDescent="0.35">
      <c r="B29" s="5" t="str">
        <f ca="1"/>
        <v>EB1</v>
      </c>
      <c r="C29" s="5" t="str">
        <f ca="1">IFERROR(IF(B29="All","-",VLOOKUP($B29,'List of AQMS'!$A$63:$C$82,3,FALSE)),"")</f>
        <v xml:space="preserve">Eastbourne BC - Devonshire Park </v>
      </c>
      <c r="D29" s="5" t="str">
        <f ca="1">IFERROR(IF(B29="All","-",VLOOKUP($B29,'List of AQMS'!$B$40:$C$59,2,FALSE)),"")</f>
        <v>Eastbourne</v>
      </c>
      <c r="E29" s="19" cm="1">
        <f t="array" aca="1" ref="E29" ca="1">IF($B29="All", IF(ISERROR(AVERAGE(E28:E$28)),"NA",AVERAGE(E28:E$28)),IF(ISERROR(INDEX('PM10'!C$4:C$24,MATCH('Monthly Review PM10'!$B29,'PM10'!$B$4:$B$24,0),0)),"",INDEX('PM10'!C$28:C$48,MATCH('Monthly Review PM10'!$B29,'PM10'!$B$28:$B$48,0),0)))</f>
        <v>1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8" cm="1">
        <f t="array" aca="1" ref="Q29" ca="1">IF($B29="All", IF(ISERROR(AVERAGE(Q28:Q$28)),"NA",AVERAGE(Q28:Q$28)),IF(ISERROR(INDEX('PM10'!O$4:O$24,MATCH('Monthly Review PM10'!$B29,'PM10'!$B$4:$B$24,0),0)),"",INDEX('PM10'!O$28:O$48,MATCH('Monthly Review PM10'!$B29,'PM10'!$B$28:$B$48,0),0)))</f>
        <v>1</v>
      </c>
    </row>
    <row r="30" spans="2:17" x14ac:dyDescent="0.35">
      <c r="B30" s="5" t="str">
        <f ca="1"/>
        <v>EB3</v>
      </c>
      <c r="C30" s="5" t="str">
        <f ca="1">IFERROR(IF(B30="All","-",VLOOKUP($B30,'List of AQMS'!$A$63:$C$82,3,FALSE)),"")</f>
        <v xml:space="preserve">AURN - Holly Place </v>
      </c>
      <c r="D30" s="5" t="str">
        <f ca="1">IFERROR(IF(B30="All","-",VLOOKUP($B30,'List of AQMS'!$B$40:$C$59,2,FALSE)),"")</f>
        <v>Eastbourne</v>
      </c>
      <c r="E30" s="19" cm="1">
        <f t="array" aca="1" ref="E30" ca="1">IF($B30="All", IF(ISERROR(AVERAGE(E$28:E29)),"NA",AVERAGE(E$28:E29)),IF(ISERROR(INDEX('PM10'!C$4:C$24,MATCH('Monthly Review PM10'!$B30,'PM10'!$B$4:$B$24,0),0)),"",INDEX('PM10'!C$28:C$48,MATCH('Monthly Review PM10'!$B30,'PM10'!$B$28:$B$48,0),0)))</f>
        <v>1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8" cm="1">
        <f t="array" aca="1" ref="Q30" ca="1">IF($B30="All", IF(ISERROR(AVERAGE(Q$28:Q29)),"NA",AVERAGE(Q$28:Q29)),IF(ISERROR(INDEX('PM10'!O$4:O$24,MATCH('Monthly Review PM10'!$B30,'PM10'!$B$4:$B$24,0),0)),"",INDEX('PM10'!O$28:O$48,MATCH('Monthly Review PM10'!$B30,'PM10'!$B$28:$B$48,0),0)))</f>
        <v>1</v>
      </c>
    </row>
    <row r="31" spans="2:17" x14ac:dyDescent="0.35">
      <c r="B31" s="5" t="str">
        <f ca="1"/>
        <v>LL1</v>
      </c>
      <c r="C31" s="5" t="str">
        <f ca="1">IFERROR(IF(B31="All","-",VLOOKUP($B31,'List of AQMS'!$A$63:$C$82,3,FALSE)),"")</f>
        <v xml:space="preserve">AURN - Lullington Heath </v>
      </c>
      <c r="D31" s="5" t="str">
        <f ca="1">IFERROR(IF(B31="All","-",VLOOKUP($B31,'List of AQMS'!$B$40:$C$59,2,FALSE)),"")</f>
        <v>Wealden</v>
      </c>
      <c r="E31" s="19" cm="1">
        <f t="array" aca="1" ref="E31" ca="1">IF($B31="All", IF(ISERROR(AVERAGE(E$28:E30)),"NA",AVERAGE(E$28:E30)),IF(ISERROR(INDEX('PM10'!C$4:C$24,MATCH('Monthly Review PM10'!$B31,'PM10'!$B$4:$B$24,0),0)),"",INDEX('PM10'!C$28:C$48,MATCH('Monthly Review PM10'!$B31,'PM10'!$B$28:$B$48,0),0)))</f>
        <v>0.99596774193548399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8" cm="1">
        <f t="array" aca="1" ref="Q31" ca="1">IF($B31="All", IF(ISERROR(AVERAGE(Q$28:Q30)),"NA",AVERAGE(Q$28:Q30)),IF(ISERROR(INDEX('PM10'!O$4:O$24,MATCH('Monthly Review PM10'!$B31,'PM10'!$B$4:$B$24,0),0)),"",INDEX('PM10'!O$28:O$48,MATCH('Monthly Review PM10'!$B31,'PM10'!$B$28:$B$48,0),0)))</f>
        <v>0.99596774193548399</v>
      </c>
    </row>
    <row r="32" spans="2:17" x14ac:dyDescent="0.35">
      <c r="B32" s="5" t="str">
        <f ca="1"/>
        <v>HT1</v>
      </c>
      <c r="C32" s="5" t="str">
        <f ca="1">IFERROR(IF(B32="All","-",VLOOKUP($B32,'List of AQMS'!$A$63:$C$82,3,FALSE)),"")</f>
        <v xml:space="preserve">Hastings BC - Bexhill Rd, Bulverhythe </v>
      </c>
      <c r="D32" s="5" t="str">
        <f ca="1">IFERROR(IF(B32="All","-",VLOOKUP($B32,'List of AQMS'!$B$40:$C$59,2,FALSE)),"")</f>
        <v>Hastings</v>
      </c>
      <c r="E32" s="19" cm="1">
        <f t="array" aca="1" ref="E32" ca="1">IF($B32="All", IF(ISERROR(AVERAGE(E$28:E31)),"NA",AVERAGE(E$28:E31)),IF(ISERROR(INDEX('PM10'!C$4:C$24,MATCH('Monthly Review PM10'!$B32,'PM10'!$B$4:$B$24,0),0)),"",INDEX('PM10'!C$28:C$48,MATCH('Monthly Review PM10'!$B32,'PM10'!$B$28:$B$48,0),0)))</f>
        <v>0.99596774193548399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8" cm="1">
        <f t="array" aca="1" ref="Q32" ca="1">IF($B32="All", IF(ISERROR(AVERAGE(Q$28:Q31)),"NA",AVERAGE(Q$28:Q31)),IF(ISERROR(INDEX('PM10'!O$4:O$24,MATCH('Monthly Review PM10'!$B32,'PM10'!$B$4:$B$24,0),0)),"",INDEX('PM10'!O$28:O$48,MATCH('Monthly Review PM10'!$B32,'PM10'!$B$28:$B$48,0),0)))</f>
        <v>0.99596774193548399</v>
      </c>
    </row>
    <row r="33" spans="2:17" x14ac:dyDescent="0.35">
      <c r="B33" s="5" t="str">
        <f ca="1"/>
        <v>RY2</v>
      </c>
      <c r="C33" s="5" t="str">
        <f ca="1">IFERROR(IF(B33="All","-",VLOOKUP($B33,'List of AQMS'!$A$63:$C$82,3,FALSE)),"")</f>
        <v xml:space="preserve">Rother DC -  De La Warr Road </v>
      </c>
      <c r="D33" s="5" t="str">
        <f ca="1">IFERROR(IF(B33="All","-",VLOOKUP($B33,'List of AQMS'!$B$40:$C$59,2,FALSE)),"")</f>
        <v>Rother</v>
      </c>
      <c r="E33" s="19" cm="1">
        <f t="array" aca="1" ref="E33" ca="1">IF($B33="All", IF(ISERROR(AVERAGE(E$28:E32)),"NA",AVERAGE(E$28:E32)),IF(ISERROR(INDEX('PM10'!C$4:C$24,MATCH('Monthly Review PM10'!$B33,'PM10'!$B$4:$B$24,0),0)),"",INDEX('PM10'!C$28:C$48,MATCH('Monthly Review PM10'!$B33,'PM10'!$B$28:$B$48,0),0)))</f>
        <v>1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8" cm="1">
        <f t="array" aca="1" ref="Q33" ca="1">IF($B33="All", IF(ISERROR(AVERAGE(Q$28:Q32)),"NA",AVERAGE(Q$28:Q32)),IF(ISERROR(INDEX('PM10'!O$4:O$24,MATCH('Monthly Review PM10'!$B33,'PM10'!$B$4:$B$24,0),0)),"",INDEX('PM10'!O$28:O$48,MATCH('Monthly Review PM10'!$B33,'PM10'!$B$28:$B$48,0),0)))</f>
        <v>1</v>
      </c>
    </row>
    <row r="34" spans="2:17" x14ac:dyDescent="0.35">
      <c r="B34" s="5" t="str">
        <f ca="1"/>
        <v>CI1</v>
      </c>
      <c r="C34" s="5" t="str">
        <f ca="1">IFERROR(IF(B34="All","-",VLOOKUP($B34,'List of AQMS'!$A$63:$C$82,3,FALSE)),"")</f>
        <v xml:space="preserve">Chichester DC -A27 Chichester Bypass </v>
      </c>
      <c r="D34" s="5" t="str">
        <f ca="1">IFERROR(IF(B34="All","-",VLOOKUP($B34,'List of AQMS'!$B$40:$C$59,2,FALSE)),"")</f>
        <v>Chichester</v>
      </c>
      <c r="E34" s="19" cm="1">
        <f t="array" aca="1" ref="E34" ca="1">IF($B34="All", IF(ISERROR(AVERAGE(E$28:E33)),"NA",AVERAGE(E$28:E33)),IF(ISERROR(INDEX('PM10'!C$4:C$24,MATCH('Monthly Review PM10'!$B34,'PM10'!$B$4:$B$24,0),0)),"",INDEX('PM10'!C$28:C$48,MATCH('Monthly Review PM10'!$B34,'PM10'!$B$28:$B$48,0),0)))</f>
        <v>0.864247311827957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8" cm="1">
        <f t="array" aca="1" ref="Q34" ca="1">IF($B34="All", IF(ISERROR(AVERAGE(Q$28:Q33)),"NA",AVERAGE(Q$28:Q33)),IF(ISERROR(INDEX('PM10'!O$4:O$24,MATCH('Monthly Review PM10'!$B34,'PM10'!$B$4:$B$24,0),0)),"",INDEX('PM10'!O$28:O$48,MATCH('Monthly Review PM10'!$B34,'PM10'!$B$28:$B$48,0),0)))</f>
        <v>0.864247311827957</v>
      </c>
    </row>
    <row r="35" spans="2:17" x14ac:dyDescent="0.35">
      <c r="B35" s="5" t="str">
        <f ca="1"/>
        <v>CA2</v>
      </c>
      <c r="C35" s="5" t="str">
        <f ca="1">IFERROR(IF(B35="All","-",VLOOKUP($B35,'List of AQMS'!$A$63:$C$82,3,FALSE)),"")</f>
        <v xml:space="preserve">Crawley BC - Gatwick Airport </v>
      </c>
      <c r="D35" s="5" t="str">
        <f ca="1">IFERROR(IF(B35="All","-",VLOOKUP($B35,'List of AQMS'!$B$40:$C$59,2,FALSE)),"")</f>
        <v>Crawley</v>
      </c>
      <c r="E35" s="19" t="str" cm="1">
        <f t="array" aca="1" ref="E35" ca="1">IF($B35="All", IF(ISERROR(AVERAGE(E$28:E34)),"NA",AVERAGE(E$28:E34)),IF(ISERROR(INDEX('PM10'!C$4:C$24,MATCH('Monthly Review PM10'!$B35,'PM10'!$B$4:$B$24,0),0)),"",INDEX('PM10'!C$28:C$48,MATCH('Monthly Review PM10'!$B35,'PM10'!$B$28:$B$48,0),0)))</f>
        <v>N/A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8" t="str" cm="1">
        <f t="array" aca="1" ref="Q35" ca="1">IF($B35="All", IF(ISERROR(AVERAGE(Q$28:Q34)),"NA",AVERAGE(Q$28:Q34)),IF(ISERROR(INDEX('PM10'!O$4:O$24,MATCH('Monthly Review PM10'!$B35,'PM10'!$B$4:$B$24,0),0)),"",INDEX('PM10'!O$28:O$48,MATCH('Monthly Review PM10'!$B35,'PM10'!$B$28:$B$48,0),0)))</f>
        <v>N/A</v>
      </c>
    </row>
    <row r="36" spans="2:17" x14ac:dyDescent="0.35">
      <c r="B36" s="5" t="str">
        <f ca="1"/>
        <v>HO2</v>
      </c>
      <c r="C36" s="5" t="str">
        <f ca="1">IFERROR(IF(B36="All","-",VLOOKUP($B36,'List of AQMS'!$A$63:$C$82,3,FALSE)),"")</f>
        <v xml:space="preserve">Horsham DC - Park Way </v>
      </c>
      <c r="D36" s="5" t="str">
        <f ca="1">IFERROR(IF(B36="All","-",VLOOKUP($B36,'List of AQMS'!$B$40:$C$59,2,FALSE)),"")</f>
        <v>Horsham</v>
      </c>
      <c r="E36" s="19" cm="1">
        <f t="array" aca="1" ref="E36" ca="1">IF($B36="All", IF(ISERROR(AVERAGE(E$28:E35)),"NA",AVERAGE(E$28:E35)),IF(ISERROR(INDEX('PM10'!C$4:C$24,MATCH('Monthly Review PM10'!$B36,'PM10'!$B$4:$B$24,0),0)),"",INDEX('PM10'!C$28:C$48,MATCH('Monthly Review PM10'!$B36,'PM10'!$B$28:$B$48,0),0)))</f>
        <v>0.10752688172043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8" cm="1">
        <f t="array" aca="1" ref="Q36" ca="1">IF($B36="All", IF(ISERROR(AVERAGE(Q$28:Q35)),"NA",AVERAGE(Q$28:Q35)),IF(ISERROR(INDEX('PM10'!O$4:O$24,MATCH('Monthly Review PM10'!$B36,'PM10'!$B$4:$B$24,0),0)),"",INDEX('PM10'!O$28:O$48,MATCH('Monthly Review PM10'!$B36,'PM10'!$B$28:$B$48,0),0)))</f>
        <v>0.10752688172043</v>
      </c>
    </row>
    <row r="37" spans="2:17" x14ac:dyDescent="0.35">
      <c r="B37" s="5" t="str">
        <f ca="1"/>
        <v>HO4</v>
      </c>
      <c r="C37" s="5" t="str">
        <f ca="1">IFERROR(IF(B37="All","-",VLOOKUP($B37,'List of AQMS'!$A$63:$C$82,3,FALSE)),"")</f>
        <v xml:space="preserve">AURN - Storrington </v>
      </c>
      <c r="D37" s="5" t="str">
        <f ca="1">IFERROR(IF(B37="All","-",VLOOKUP($B37,'List of AQMS'!$B$40:$C$59,2,FALSE)),"")</f>
        <v>Horsham</v>
      </c>
      <c r="E37" s="19" cm="1">
        <f t="array" aca="1" ref="E37" ca="1">IF($B37="All", IF(ISERROR(AVERAGE(E$28:E36)),"NA",AVERAGE(E$28:E36)),IF(ISERROR(INDEX('PM10'!C$4:C$24,MATCH('Monthly Review PM10'!$B37,'PM10'!$B$4:$B$24,0),0)),"",INDEX('PM10'!C$28:C$48,MATCH('Monthly Review PM10'!$B37,'PM10'!$B$28:$B$48,0),0)))</f>
        <v>0.255376344086022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8" cm="1">
        <f t="array" aca="1" ref="Q37" ca="1">IF($B37="All", IF(ISERROR(AVERAGE(Q$28:Q36)),"NA",AVERAGE(Q$28:Q36)),IF(ISERROR(INDEX('PM10'!O$4:O$24,MATCH('Monthly Review PM10'!$B37,'PM10'!$B$4:$B$24,0),0)),"",INDEX('PM10'!O$28:O$48,MATCH('Monthly Review PM10'!$B37,'PM10'!$B$28:$B$48,0),0)))</f>
        <v>0.255376344086022</v>
      </c>
    </row>
    <row r="38" spans="2:17" x14ac:dyDescent="0.35">
      <c r="B38" s="5" t="str">
        <f ca="1"/>
        <v>LS7</v>
      </c>
      <c r="C38" s="5" t="str">
        <f ca="1">IFERROR(IF(B38="All","-",VLOOKUP($B38,'List of AQMS'!$A$63:$C$82,3,FALSE)),"")</f>
        <v>Lewes DC - Newhaven</v>
      </c>
      <c r="D38" s="5" t="str">
        <f ca="1">IFERROR(IF(B38="All","-",VLOOKUP($B38,'List of AQMS'!$B$40:$C$59,2,FALSE)),"")</f>
        <v>Lewes</v>
      </c>
      <c r="E38" s="19" t="str" cm="1">
        <f t="array" aca="1" ref="E38" ca="1">IF($B38="All", IF(ISERROR(AVERAGE(E$28:E37)),"NA",AVERAGE(E$28:E37)),IF(ISERROR(INDEX('PM10'!C$4:C$24,MATCH('Monthly Review PM10'!$B38,'PM10'!$B$4:$B$24,0),0)),"",INDEX('PM10'!C$28:C$48,MATCH('Monthly Review PM10'!$B38,'PM10'!$B$28:$B$48,0),0)))</f>
        <v>N/A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8" t="str" cm="1">
        <f t="array" aca="1" ref="Q38" ca="1">IF($B38="All", IF(ISERROR(AVERAGE(Q$28:Q37)),"NA",AVERAGE(Q$28:Q37)),IF(ISERROR(INDEX('PM10'!O$4:O$24,MATCH('Monthly Review PM10'!$B38,'PM10'!$B$4:$B$24,0),0)),"",INDEX('PM10'!O$28:O$48,MATCH('Monthly Review PM10'!$B38,'PM10'!$B$28:$B$48,0),0)))</f>
        <v>N/A</v>
      </c>
    </row>
    <row r="39" spans="2:17" x14ac:dyDescent="0.35">
      <c r="B39" s="5" t="str">
        <f ca="1"/>
        <v>LS8</v>
      </c>
      <c r="C39" s="5" t="str">
        <f ca="1">IFERROR(IF(B39="All","-",VLOOKUP($B39,'List of AQMS'!$A$63:$C$82,3,FALSE)),"")</f>
        <v xml:space="preserve">Lewes DC – Little East Street </v>
      </c>
      <c r="D39" s="5" t="str">
        <f ca="1">IFERROR(IF(B39="All","-",VLOOKUP($B39,'List of AQMS'!$B$40:$C$59,2,FALSE)),"")</f>
        <v>Lewes</v>
      </c>
      <c r="E39" s="19" cm="1">
        <f t="array" aca="1" ref="E39" ca="1">IF($B39="All", IF(ISERROR(AVERAGE(E$28:E38)),"NA",AVERAGE(E$28:E38)),IF(ISERROR(INDEX('PM10'!C$4:C$24,MATCH('Monthly Review PM10'!$B39,'PM10'!$B$4:$B$24,0),0)),"",INDEX('PM10'!C$28:C$48,MATCH('Monthly Review PM10'!$B39,'PM10'!$B$28:$B$48,0),0)))</f>
        <v>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8" cm="1">
        <f t="array" aca="1" ref="Q39" ca="1">IF($B39="All", IF(ISERROR(AVERAGE(Q$28:Q38)),"NA",AVERAGE(Q$28:Q38)),IF(ISERROR(INDEX('PM10'!O$4:O$24,MATCH('Monthly Review PM10'!$B39,'PM10'!$B$4:$B$24,0),0)),"",INDEX('PM10'!O$28:O$48,MATCH('Monthly Review PM10'!$B39,'PM10'!$B$28:$B$48,0),0)))</f>
        <v>1</v>
      </c>
    </row>
    <row r="40" spans="2:17" x14ac:dyDescent="0.35">
      <c r="B40" s="5" t="str">
        <f ca="1"/>
        <v>WT3</v>
      </c>
      <c r="C40" s="5" t="str">
        <f ca="1">IFERROR(IF(B40="All","-",VLOOKUP($B40,'List of AQMS'!$A$63:$C$82,3,FALSE)),"")</f>
        <v>Worthing East - Ten Acres</v>
      </c>
      <c r="D40" s="5" t="str">
        <f ca="1">IFERROR(IF(B40="All","-",VLOOKUP($B40,'List of AQMS'!$B$40:$C$59,2,FALSE)),"")</f>
        <v>Worthing</v>
      </c>
      <c r="E40" s="19" cm="1">
        <f t="array" aca="1" ref="E40" ca="1">IF($B40="All", IF(ISERROR(AVERAGE(E$28:E39)),"NA",AVERAGE(E$28:E39)),IF(ISERROR(INDEX('PM10'!C$4:C$24,MATCH('Monthly Review PM10'!$B40,'PM10'!$B$4:$B$24,0),0)),"",INDEX('PM10'!C$28:C$48,MATCH('Monthly Review PM10'!$B40,'PM10'!$B$28:$B$48,0),0)))</f>
        <v>0.94623655913978499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8" cm="1">
        <f t="array" aca="1" ref="Q40" ca="1">IF($B40="All", IF(ISERROR(AVERAGE(Q$28:Q39)),"NA",AVERAGE(Q$28:Q39)),IF(ISERROR(INDEX('PM10'!O$4:O$24,MATCH('Monthly Review PM10'!$B40,'PM10'!$B$4:$B$24,0),0)),"",INDEX('PM10'!O$28:O$48,MATCH('Monthly Review PM10'!$B40,'PM10'!$B$28:$B$48,0),0)))</f>
        <v>0.94623655913978499</v>
      </c>
    </row>
    <row r="41" spans="2:17" x14ac:dyDescent="0.35">
      <c r="B41" s="5" t="str">
        <f ca="1"/>
        <v>MS1</v>
      </c>
      <c r="C41" s="5" t="str">
        <f ca="1">IFERROR(IF(B41="All","-",VLOOKUP($B41,'List of AQMS'!$A$63:$C$82,3,FALSE)),"")</f>
        <v>Mid Sussex DC - London Road (East Grinstead)</v>
      </c>
      <c r="D41" s="5" t="str">
        <f ca="1">IFERROR(IF(B41="All","-",VLOOKUP($B41,'List of AQMS'!$B$40:$C$59,2,FALSE)),"")</f>
        <v>Mid_Sussex</v>
      </c>
      <c r="E41" s="19" cm="1">
        <f t="array" aca="1" ref="E41" ca="1">IF($B41="All", IF(ISERROR(AVERAGE(E$28:E40)),"NA",AVERAGE(E$28:E40)),IF(ISERROR(INDEX('PM10'!C$4:C$24,MATCH('Monthly Review PM10'!$B41,'PM10'!$B$4:$B$24,0),0)),"",INDEX('PM10'!C$28:C$48,MATCH('Monthly Review PM10'!$B41,'PM10'!$B$28:$B$48,0),0)))</f>
        <v>0.49731182795698897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8" cm="1">
        <f t="array" aca="1" ref="Q41" ca="1">IF($B41="All", IF(ISERROR(AVERAGE(Q$28:Q40)),"NA",AVERAGE(Q$28:Q40)),IF(ISERROR(INDEX('PM10'!O$4:O$24,MATCH('Monthly Review PM10'!$B41,'PM10'!$B$4:$B$24,0),0)),"",INDEX('PM10'!O$28:O$48,MATCH('Monthly Review PM10'!$B41,'PM10'!$B$28:$B$48,0),0)))</f>
        <v>0.49731182795698897</v>
      </c>
    </row>
    <row r="42" spans="2:17" x14ac:dyDescent="0.35">
      <c r="B42" s="5" t="str">
        <f ca="1"/>
        <v>All</v>
      </c>
      <c r="C42" s="5" t="str">
        <f ca="1">IFERROR(IF(B42="All","-",VLOOKUP($B42,'List of AQMS'!$A$63:$C$82,3,FALSE)),"")</f>
        <v>-</v>
      </c>
      <c r="D42" s="5" t="str">
        <f ca="1">IFERROR(IF(B42="All","-",VLOOKUP($B42,'List of AQMS'!$B$40:$C$59,2,FALSE)),"")</f>
        <v>-</v>
      </c>
      <c r="E42" s="19" cm="1">
        <f t="array" aca="1" ref="E42" ca="1">IF($B42="All", IF(ISERROR(AVERAGE(E$28:E41)),"NA",AVERAGE(E$28:E41)),IF(ISERROR(INDEX('PM10'!C$4:C$24,MATCH('Monthly Review PM10'!$B42,'PM10'!$B$4:$B$24,0),0)),"",INDEX('PM10'!C$28:C$48,MATCH('Monthly Review PM10'!$B42,'PM10'!$B$28:$B$48,0),0)))</f>
        <v>0.80521953405017899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8" cm="1">
        <f t="array" aca="1" ref="Q42" ca="1">IF($B42="All", IF(ISERROR(AVERAGE(E42:P42)),"NA",AVERAGE(E42:P42)),IF(ISERROR(INDEX('PM10'!O$4:O$24,MATCH('Monthly Review PM10'!$B42,'PM10'!$B$4:$B$24,0),0)),"",INDEX('PM10'!O$28:O$48,MATCH('Monthly Review PM10'!$B42,'PM10'!$B$28:$B$48,0),0)))</f>
        <v>0.80521953405017899</v>
      </c>
    </row>
    <row r="43" spans="2:17" x14ac:dyDescent="0.35">
      <c r="B43" s="100" t="s">
        <v>62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</row>
    <row r="45" spans="2:17" ht="16.5" x14ac:dyDescent="0.35">
      <c r="B45" s="86" t="s">
        <v>178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8"/>
    </row>
    <row r="46" spans="2:17" x14ac:dyDescent="0.35">
      <c r="B46" s="7" t="s">
        <v>44</v>
      </c>
      <c r="C46" s="7" t="s">
        <v>45</v>
      </c>
      <c r="D46" s="7" t="s">
        <v>46</v>
      </c>
      <c r="E46" s="7" t="s">
        <v>47</v>
      </c>
      <c r="F46" s="7" t="s">
        <v>48</v>
      </c>
      <c r="G46" s="7" t="s">
        <v>49</v>
      </c>
      <c r="H46" s="7" t="s">
        <v>50</v>
      </c>
      <c r="I46" s="7" t="s">
        <v>51</v>
      </c>
      <c r="J46" s="7" t="s">
        <v>52</v>
      </c>
      <c r="K46" s="7" t="s">
        <v>53</v>
      </c>
      <c r="L46" s="7" t="s">
        <v>54</v>
      </c>
      <c r="M46" s="7" t="s">
        <v>55</v>
      </c>
      <c r="N46" s="7" t="s">
        <v>56</v>
      </c>
      <c r="O46" s="7" t="s">
        <v>57</v>
      </c>
      <c r="P46" s="7" t="s">
        <v>58</v>
      </c>
      <c r="Q46" s="7" t="s">
        <v>64</v>
      </c>
    </row>
    <row r="47" spans="2:17" x14ac:dyDescent="0.35">
      <c r="B47" s="5" t="str" cm="1">
        <f t="array" aca="1" ref="B47:B61" ca="1">IF(B$3="All",INDIRECT(_xlfn.CONCAT(B$2,"_PM10"),TRUE),B$3)</f>
        <v>BH11</v>
      </c>
      <c r="C47" s="5" t="str">
        <f ca="1">IFERROR(IF(B47="All","-",VLOOKUP($B47,'List of AQMS'!$A$63:$C$82,3,FALSE)),"")</f>
        <v>Brighton - Lewes Road, A270</v>
      </c>
      <c r="D47" s="5" t="str">
        <f ca="1">IFERROR(IF(B47="All","-",VLOOKUP($B47,'List of AQMS'!$B$40:$C$59,2,FALSE)),"")</f>
        <v>Brighton_and_Hove</v>
      </c>
      <c r="E47" s="20" cm="1">
        <f t="array" aca="1" ref="E47" ca="1">IF($B47="All", IF(ISERROR(SUM(E46:E$47)),"NA",SUM(E46:E$47)),IF(ISERROR(INDEX('PM10'!C$52:C$72,MATCH('Monthly Review PM10'!$B47,'PM10'!$B$4:$B$24,0),0)),"",INDEX('PM10'!C$52:C$72,MATCH('Monthly Review PM10'!$B47,'PM10'!$B$52:$B$72),0)))</f>
        <v>0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4" cm="1">
        <f t="array" aca="1" ref="Q47" ca="1">IF($B47="All", IF(ISERROR(AVERAGE(Q46:Q$47)),"NA",AVERAGE(Q46:Q$47)),IF(ISERROR(INDEX('PM10'!O$52:O$72,MATCH('Monthly Review PM10'!$B47,'PM10'!$B$4:$B$24,0),0)),"",INDEX('PM10'!O$52:O$72,MATCH('Monthly Review PM10'!$B47,'PM10'!$B$52:$B$72),0)))</f>
        <v>0</v>
      </c>
    </row>
    <row r="48" spans="2:17" x14ac:dyDescent="0.35">
      <c r="B48" s="5" t="str">
        <f ca="1"/>
        <v>EB1</v>
      </c>
      <c r="C48" s="5" t="str">
        <f ca="1">IFERROR(IF(B48="All","-",VLOOKUP($B48,'List of AQMS'!$A$63:$C$82,3,FALSE)),"")</f>
        <v xml:space="preserve">Eastbourne BC - Devonshire Park </v>
      </c>
      <c r="D48" s="5" t="str">
        <f ca="1">IFERROR(IF(B48="All","-",VLOOKUP($B48,'List of AQMS'!$B$40:$C$59,2,FALSE)),"")</f>
        <v>Eastbourne</v>
      </c>
      <c r="E48" s="20" cm="1">
        <f t="array" aca="1" ref="E48" ca="1">IF($B48="All", IF(ISERROR(SUM(E47:E$47)),"NA",SUM(E47:E$47)),IF(ISERROR(INDEX('PM10'!C$52:C$72,MATCH('Monthly Review PM10'!$B48,'PM10'!$B$4:$B$24,0),0)),"",INDEX('PM10'!C$52:C$72,MATCH('Monthly Review PM10'!$B48,'PM10'!$B$52:$B$72),0)))</f>
        <v>0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34" cm="1">
        <f t="array" aca="1" ref="Q48" ca="1">IF($B48="All", IF(ISERROR(AVERAGE(Q47:Q$47)),"NA",AVERAGE(Q47:Q$47)),IF(ISERROR(INDEX('PM10'!O$52:O$72,MATCH('Monthly Review PM10'!$B48,'PM10'!$B$4:$B$24,0),0)),"",INDEX('PM10'!O$52:O$72,MATCH('Monthly Review PM10'!$B48,'PM10'!$B$52:$B$72),0)))</f>
        <v>0</v>
      </c>
    </row>
    <row r="49" spans="2:17" x14ac:dyDescent="0.35">
      <c r="B49" s="5" t="str">
        <f ca="1"/>
        <v>EB3</v>
      </c>
      <c r="C49" s="5" t="str">
        <f ca="1">IFERROR(IF(B49="All","-",VLOOKUP($B49,'List of AQMS'!$A$63:$C$82,3,FALSE)),"")</f>
        <v xml:space="preserve">AURN - Holly Place </v>
      </c>
      <c r="D49" s="5" t="str">
        <f ca="1">IFERROR(IF(B49="All","-",VLOOKUP($B49,'List of AQMS'!$B$40:$C$59,2,FALSE)),"")</f>
        <v>Eastbourne</v>
      </c>
      <c r="E49" s="20" cm="1">
        <f t="array" aca="1" ref="E49" ca="1">IF($B49="All", IF(ISERROR(SUM(E$47:E48)),"NA",SUM(E$47:E48)),IF(ISERROR(INDEX('PM10'!C$52:C$72,MATCH('Monthly Review PM10'!$B49,'PM10'!$B$4:$B$24,0),0)),"",INDEX('PM10'!C$52:C$72,MATCH('Monthly Review PM10'!$B49,'PM10'!$B$52:$B$72),0)))</f>
        <v>0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34" cm="1">
        <f t="array" aca="1" ref="Q49" ca="1">IF($B49="All", IF(ISERROR(AVERAGE(Q$47:Q48)),"NA",AVERAGE(Q$47:Q48)),IF(ISERROR(INDEX('PM10'!O$52:O$72,MATCH('Monthly Review PM10'!$B49,'PM10'!$B$4:$B$24,0),0)),"",INDEX('PM10'!O$52:O$72,MATCH('Monthly Review PM10'!$B49,'PM10'!$B$52:$B$72),0)))</f>
        <v>0</v>
      </c>
    </row>
    <row r="50" spans="2:17" x14ac:dyDescent="0.35">
      <c r="B50" s="5" t="str">
        <f ca="1"/>
        <v>LL1</v>
      </c>
      <c r="C50" s="5" t="str">
        <f ca="1">IFERROR(IF(B50="All","-",VLOOKUP($B50,'List of AQMS'!$A$63:$C$82,3,FALSE)),"")</f>
        <v xml:space="preserve">AURN - Lullington Heath </v>
      </c>
      <c r="D50" s="5" t="str">
        <f ca="1">IFERROR(IF(B50="All","-",VLOOKUP($B50,'List of AQMS'!$B$40:$C$59,2,FALSE)),"")</f>
        <v>Wealden</v>
      </c>
      <c r="E50" s="20" cm="1">
        <f t="array" aca="1" ref="E50" ca="1">IF($B50="All", IF(ISERROR(SUM(E$47:E49)),"NA",SUM(E$47:E49)),IF(ISERROR(INDEX('PM10'!C$52:C$72,MATCH('Monthly Review PM10'!$B50,'PM10'!$B$4:$B$24,0),0)),"",INDEX('PM10'!C$52:C$72,MATCH('Monthly Review PM10'!$B50,'PM10'!$B$52:$B$72),0)))</f>
        <v>0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34" cm="1">
        <f t="array" aca="1" ref="Q50" ca="1">IF($B50="All", IF(ISERROR(AVERAGE(Q$47:Q49)),"NA",AVERAGE(Q$47:Q49)),IF(ISERROR(INDEX('PM10'!O$52:O$72,MATCH('Monthly Review PM10'!$B50,'PM10'!$B$4:$B$24,0),0)),"",INDEX('PM10'!O$52:O$72,MATCH('Monthly Review PM10'!$B50,'PM10'!$B$52:$B$72),0)))</f>
        <v>0</v>
      </c>
    </row>
    <row r="51" spans="2:17" x14ac:dyDescent="0.35">
      <c r="B51" s="5" t="str">
        <f ca="1"/>
        <v>HT1</v>
      </c>
      <c r="C51" s="5" t="str">
        <f ca="1">IFERROR(IF(B51="All","-",VLOOKUP($B51,'List of AQMS'!$A$63:$C$82,3,FALSE)),"")</f>
        <v xml:space="preserve">Hastings BC - Bexhill Rd, Bulverhythe </v>
      </c>
      <c r="D51" s="5" t="str">
        <f ca="1">IFERROR(IF(B51="All","-",VLOOKUP($B51,'List of AQMS'!$B$40:$C$59,2,FALSE)),"")</f>
        <v>Hastings</v>
      </c>
      <c r="E51" s="20" cm="1">
        <f t="array" aca="1" ref="E51" ca="1">IF($B51="All", IF(ISERROR(SUM(E$47:E50)),"NA",SUM(E$47:E50)),IF(ISERROR(INDEX('PM10'!C$52:C$72,MATCH('Monthly Review PM10'!$B51,'PM10'!$B$4:$B$24,0),0)),"",INDEX('PM10'!C$52:C$72,MATCH('Monthly Review PM10'!$B51,'PM10'!$B$52:$B$72),0)))</f>
        <v>1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34" cm="1">
        <f t="array" aca="1" ref="Q51" ca="1">IF($B51="All", IF(ISERROR(AVERAGE(Q$47:Q50)),"NA",AVERAGE(Q$47:Q50)),IF(ISERROR(INDEX('PM10'!O$52:O$72,MATCH('Monthly Review PM10'!$B51,'PM10'!$B$4:$B$24,0),0)),"",INDEX('PM10'!O$52:O$72,MATCH('Monthly Review PM10'!$B51,'PM10'!$B$52:$B$72),0)))</f>
        <v>1</v>
      </c>
    </row>
    <row r="52" spans="2:17" x14ac:dyDescent="0.35">
      <c r="B52" s="5" t="str">
        <f ca="1"/>
        <v>RY2</v>
      </c>
      <c r="C52" s="5" t="str">
        <f ca="1">IFERROR(IF(B52="All","-",VLOOKUP($B52,'List of AQMS'!$A$63:$C$82,3,FALSE)),"")</f>
        <v xml:space="preserve">Rother DC -  De La Warr Road </v>
      </c>
      <c r="D52" s="5" t="str">
        <f ca="1">IFERROR(IF(B52="All","-",VLOOKUP($B52,'List of AQMS'!$B$40:$C$59,2,FALSE)),"")</f>
        <v>Rother</v>
      </c>
      <c r="E52" s="20" cm="1">
        <f t="array" aca="1" ref="E52" ca="1">IF($B52="All", IF(ISERROR(SUM(E$47:E51)),"NA",SUM(E$47:E51)),IF(ISERROR(INDEX('PM10'!C$52:C$72,MATCH('Monthly Review PM10'!$B52,'PM10'!$B$4:$B$24,0),0)),"",INDEX('PM10'!C$52:C$72,MATCH('Monthly Review PM10'!$B52,'PM10'!$B$52:$B$72),0)))</f>
        <v>0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34" cm="1">
        <f t="array" aca="1" ref="Q52" ca="1">IF($B52="All", IF(ISERROR(AVERAGE(Q$47:Q51)),"NA",AVERAGE(Q$47:Q51)),IF(ISERROR(INDEX('PM10'!O$52:O$72,MATCH('Monthly Review PM10'!$B52,'PM10'!$B$4:$B$24,0),0)),"",INDEX('PM10'!O$52:O$72,MATCH('Monthly Review PM10'!$B52,'PM10'!$B$52:$B$72),0)))</f>
        <v>0</v>
      </c>
    </row>
    <row r="53" spans="2:17" x14ac:dyDescent="0.35">
      <c r="B53" s="5" t="str">
        <f ca="1"/>
        <v>CI1</v>
      </c>
      <c r="C53" s="5" t="str">
        <f ca="1">IFERROR(IF(B53="All","-",VLOOKUP($B53,'List of AQMS'!$A$63:$C$82,3,FALSE)),"")</f>
        <v xml:space="preserve">Chichester DC -A27 Chichester Bypass </v>
      </c>
      <c r="D53" s="5" t="str">
        <f ca="1">IFERROR(IF(B53="All","-",VLOOKUP($B53,'List of AQMS'!$B$40:$C$59,2,FALSE)),"")</f>
        <v>Chichester</v>
      </c>
      <c r="E53" s="20" cm="1">
        <f t="array" aca="1" ref="E53" ca="1">IF($B53="All", IF(ISERROR(SUM(E$47:E52)),"NA",SUM(E$47:E52)),IF(ISERROR(INDEX('PM10'!C$52:C$72,MATCH('Monthly Review PM10'!$B53,'PM10'!$B$4:$B$24,0),0)),"",INDEX('PM10'!C$52:C$72,MATCH('Monthly Review PM10'!$B53,'PM10'!$B$52:$B$72),0)))</f>
        <v>0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34" cm="1">
        <f t="array" aca="1" ref="Q53" ca="1">IF($B53="All", IF(ISERROR(AVERAGE(Q$47:Q52)),"NA",AVERAGE(Q$47:Q52)),IF(ISERROR(INDEX('PM10'!O$52:O$72,MATCH('Monthly Review PM10'!$B53,'PM10'!$B$4:$B$24,0),0)),"",INDEX('PM10'!O$52:O$72,MATCH('Monthly Review PM10'!$B53,'PM10'!$B$52:$B$72),0)))</f>
        <v>0</v>
      </c>
    </row>
    <row r="54" spans="2:17" x14ac:dyDescent="0.35">
      <c r="B54" s="5" t="str">
        <f ca="1"/>
        <v>CA2</v>
      </c>
      <c r="C54" s="5" t="str">
        <f ca="1">IFERROR(IF(B54="All","-",VLOOKUP($B54,'List of AQMS'!$A$63:$C$82,3,FALSE)),"")</f>
        <v xml:space="preserve">Crawley BC - Gatwick Airport </v>
      </c>
      <c r="D54" s="5" t="str">
        <f ca="1">IFERROR(IF(B54="All","-",VLOOKUP($B54,'List of AQMS'!$B$40:$C$59,2,FALSE)),"")</f>
        <v>Crawley</v>
      </c>
      <c r="E54" s="20" t="str" cm="1">
        <f t="array" aca="1" ref="E54" ca="1">IF($B54="All", IF(ISERROR(SUM(E$47:E53)),"NA",SUM(E$47:E53)),IF(ISERROR(INDEX('PM10'!C$52:C$72,MATCH('Monthly Review PM10'!$B54,'PM10'!$B$4:$B$24,0),0)),"",INDEX('PM10'!C$52:C$72,MATCH('Monthly Review PM10'!$B54,'PM10'!$B$52:$B$72),0)))</f>
        <v>N/A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34" cm="1">
        <f t="array" aca="1" ref="Q54" ca="1">IF($B54="All", IF(ISERROR(AVERAGE(Q$47:Q53)),"NA",AVERAGE(Q$47:Q53)),IF(ISERROR(INDEX('PM10'!O$52:O$72,MATCH('Monthly Review PM10'!$B54,'PM10'!$B$4:$B$24,0),0)),"",INDEX('PM10'!O$52:O$72,MATCH('Monthly Review PM10'!$B54,'PM10'!$B$52:$B$72),0)))</f>
        <v>0</v>
      </c>
    </row>
    <row r="55" spans="2:17" x14ac:dyDescent="0.35">
      <c r="B55" s="5" t="str">
        <f ca="1"/>
        <v>HO2</v>
      </c>
      <c r="C55" s="5" t="str">
        <f ca="1">IFERROR(IF(B55="All","-",VLOOKUP($B55,'List of AQMS'!$A$63:$C$82,3,FALSE)),"")</f>
        <v xml:space="preserve">Horsham DC - Park Way </v>
      </c>
      <c r="D55" s="5" t="str">
        <f ca="1">IFERROR(IF(B55="All","-",VLOOKUP($B55,'List of AQMS'!$B$40:$C$59,2,FALSE)),"")</f>
        <v>Horsham</v>
      </c>
      <c r="E55" s="20" cm="1">
        <f t="array" aca="1" ref="E55" ca="1">IF($B55="All", IF(ISERROR(SUM(E$47:E54)),"NA",SUM(E$47:E54)),IF(ISERROR(INDEX('PM10'!C$52:C$72,MATCH('Monthly Review PM10'!$B55,'PM10'!$B$4:$B$24,0),0)),"",INDEX('PM10'!C$52:C$72,MATCH('Monthly Review PM10'!$B55,'PM10'!$B$52:$B$72),0)))</f>
        <v>0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34" cm="1">
        <f t="array" aca="1" ref="Q55" ca="1">IF($B55="All", IF(ISERROR(AVERAGE(Q$47:Q54)),"NA",AVERAGE(Q$47:Q54)),IF(ISERROR(INDEX('PM10'!O$52:O$72,MATCH('Monthly Review PM10'!$B55,'PM10'!$B$4:$B$24,0),0)),"",INDEX('PM10'!O$52:O$72,MATCH('Monthly Review PM10'!$B55,'PM10'!$B$52:$B$72),0)))</f>
        <v>0</v>
      </c>
    </row>
    <row r="56" spans="2:17" x14ac:dyDescent="0.35">
      <c r="B56" s="5" t="str">
        <f ca="1"/>
        <v>HO4</v>
      </c>
      <c r="C56" s="5" t="str">
        <f ca="1">IFERROR(IF(B56="All","-",VLOOKUP($B56,'List of AQMS'!$A$63:$C$82,3,FALSE)),"")</f>
        <v xml:space="preserve">AURN - Storrington </v>
      </c>
      <c r="D56" s="5" t="str">
        <f ca="1">IFERROR(IF(B56="All","-",VLOOKUP($B56,'List of AQMS'!$B$40:$C$59,2,FALSE)),"")</f>
        <v>Horsham</v>
      </c>
      <c r="E56" s="20" cm="1">
        <f t="array" aca="1" ref="E56" ca="1">IF($B56="All", IF(ISERROR(SUM(E$47:E55)),"NA",SUM(E$47:E55)),IF(ISERROR(INDEX('PM10'!C$52:C$72,MATCH('Monthly Review PM10'!$B56,'PM10'!$B$4:$B$24,0),0)),"",INDEX('PM10'!C$52:C$72,MATCH('Monthly Review PM10'!$B56,'PM10'!$B$52:$B$72),0)))</f>
        <v>0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34" cm="1">
        <f t="array" aca="1" ref="Q56" ca="1">IF($B56="All", IF(ISERROR(AVERAGE(Q$47:Q55)),"NA",AVERAGE(Q$47:Q55)),IF(ISERROR(INDEX('PM10'!O$52:O$72,MATCH('Monthly Review PM10'!$B56,'PM10'!$B$4:$B$24,0),0)),"",INDEX('PM10'!O$52:O$72,MATCH('Monthly Review PM10'!$B56,'PM10'!$B$52:$B$72),0)))</f>
        <v>0</v>
      </c>
    </row>
    <row r="57" spans="2:17" x14ac:dyDescent="0.35">
      <c r="B57" s="5" t="str">
        <f ca="1"/>
        <v>LS7</v>
      </c>
      <c r="C57" s="5" t="str">
        <f ca="1">IFERROR(IF(B57="All","-",VLOOKUP($B57,'List of AQMS'!$A$63:$C$82,3,FALSE)),"")</f>
        <v>Lewes DC - Newhaven</v>
      </c>
      <c r="D57" s="5" t="str">
        <f ca="1">IFERROR(IF(B57="All","-",VLOOKUP($B57,'List of AQMS'!$B$40:$C$59,2,FALSE)),"")</f>
        <v>Lewes</v>
      </c>
      <c r="E57" s="20" t="str" cm="1">
        <f t="array" aca="1" ref="E57" ca="1">IF($B57="All", IF(ISERROR(SUM(E$47:E56)),"NA",SUM(E$47:E56)),IF(ISERROR(INDEX('PM10'!C$52:C$72,MATCH('Monthly Review PM10'!$B57,'PM10'!$B$4:$B$24,0),0)),"",INDEX('PM10'!C$52:C$72,MATCH('Monthly Review PM10'!$B57,'PM10'!$B$52:$B$72),0)))</f>
        <v>N/A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34" cm="1">
        <f t="array" aca="1" ref="Q57" ca="1">IF($B57="All", IF(ISERROR(AVERAGE(Q$47:Q56)),"NA",AVERAGE(Q$47:Q56)),IF(ISERROR(INDEX('PM10'!O$52:O$72,MATCH('Monthly Review PM10'!$B57,'PM10'!$B$4:$B$24,0),0)),"",INDEX('PM10'!O$52:O$72,MATCH('Monthly Review PM10'!$B57,'PM10'!$B$52:$B$72),0)))</f>
        <v>0</v>
      </c>
    </row>
    <row r="58" spans="2:17" x14ac:dyDescent="0.35">
      <c r="B58" s="5" t="str">
        <f ca="1"/>
        <v>LS8</v>
      </c>
      <c r="C58" s="5" t="str">
        <f ca="1">IFERROR(IF(B58="All","-",VLOOKUP($B58,'List of AQMS'!$A$63:$C$82,3,FALSE)),"")</f>
        <v xml:space="preserve">Lewes DC – Little East Street </v>
      </c>
      <c r="D58" s="5" t="str">
        <f ca="1">IFERROR(IF(B58="All","-",VLOOKUP($B58,'List of AQMS'!$B$40:$C$59,2,FALSE)),"")</f>
        <v>Lewes</v>
      </c>
      <c r="E58" s="20" cm="1">
        <f t="array" aca="1" ref="E58" ca="1">IF($B58="All", IF(ISERROR(SUM(E$47:E57)),"NA",SUM(E$47:E57)),IF(ISERROR(INDEX('PM10'!C$52:C$72,MATCH('Monthly Review PM10'!$B58,'PM10'!$B$4:$B$24,0),0)),"",INDEX('PM10'!C$52:C$72,MATCH('Monthly Review PM10'!$B58,'PM10'!$B$52:$B$72),0)))</f>
        <v>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34" cm="1">
        <f t="array" aca="1" ref="Q58" ca="1">IF($B58="All", IF(ISERROR(AVERAGE(Q$47:Q57)),"NA",AVERAGE(Q$47:Q57)),IF(ISERROR(INDEX('PM10'!O$52:O$72,MATCH('Monthly Review PM10'!$B58,'PM10'!$B$4:$B$24,0),0)),"",INDEX('PM10'!O$52:O$72,MATCH('Monthly Review PM10'!$B58,'PM10'!$B$52:$B$72),0)))</f>
        <v>0</v>
      </c>
    </row>
    <row r="59" spans="2:17" x14ac:dyDescent="0.35">
      <c r="B59" s="5" t="str">
        <f ca="1"/>
        <v>WT3</v>
      </c>
      <c r="C59" s="5" t="str">
        <f ca="1">IFERROR(IF(B59="All","-",VLOOKUP($B59,'List of AQMS'!$A$63:$C$82,3,FALSE)),"")</f>
        <v>Worthing East - Ten Acres</v>
      </c>
      <c r="D59" s="5" t="str">
        <f ca="1">IFERROR(IF(B59="All","-",VLOOKUP($B59,'List of AQMS'!$B$40:$C$59,2,FALSE)),"")</f>
        <v>Worthing</v>
      </c>
      <c r="E59" s="20" cm="1">
        <f t="array" aca="1" ref="E59" ca="1">IF($B59="All", IF(ISERROR(SUM(E$47:E58)),"NA",SUM(E$47:E58)),IF(ISERROR(INDEX('PM10'!C$52:C$72,MATCH('Monthly Review PM10'!$B59,'PM10'!$B$4:$B$24,0),0)),"",INDEX('PM10'!C$52:C$72,MATCH('Monthly Review PM10'!$B59,'PM10'!$B$52:$B$72),0)))</f>
        <v>0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34" cm="1">
        <f t="array" aca="1" ref="Q59" ca="1">IF($B59="All", IF(ISERROR(AVERAGE(Q$47:Q58)),"NA",AVERAGE(Q$47:Q58)),IF(ISERROR(INDEX('PM10'!O$52:O$72,MATCH('Monthly Review PM10'!$B59,'PM10'!$B$4:$B$24,0),0)),"",INDEX('PM10'!O$52:O$72,MATCH('Monthly Review PM10'!$B59,'PM10'!$B$52:$B$72),0)))</f>
        <v>0</v>
      </c>
    </row>
    <row r="60" spans="2:17" x14ac:dyDescent="0.35">
      <c r="B60" s="5" t="str">
        <f ca="1"/>
        <v>MS1</v>
      </c>
      <c r="C60" s="5" t="str">
        <f ca="1">IFERROR(IF(B60="All","-",VLOOKUP($B60,'List of AQMS'!$A$63:$C$82,3,FALSE)),"")</f>
        <v>Mid Sussex DC - London Road (East Grinstead)</v>
      </c>
      <c r="D60" s="5" t="str">
        <f ca="1">IFERROR(IF(B60="All","-",VLOOKUP($B60,'List of AQMS'!$B$40:$C$59,2,FALSE)),"")</f>
        <v>Mid_Sussex</v>
      </c>
      <c r="E60" s="20" cm="1">
        <f t="array" aca="1" ref="E60" ca="1">IF($B60="All", IF(ISERROR(SUM(E$47:E59)),"NA",SUM(E$47:E59)),IF(ISERROR(INDEX('PM10'!C$52:C$72,MATCH('Monthly Review PM10'!$B60,'PM10'!$B$4:$B$24,0),0)),"",INDEX('PM10'!C$52:C$72,MATCH('Monthly Review PM10'!$B60,'PM10'!$B$52:$B$72),0)))</f>
        <v>0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34" cm="1">
        <f t="array" aca="1" ref="Q60" ca="1">IF($B60="All", IF(ISERROR(AVERAGE(Q$47:Q59)),"NA",AVERAGE(Q$47:Q59)),IF(ISERROR(INDEX('PM10'!O$52:O$72,MATCH('Monthly Review PM10'!$B60,'PM10'!$B$4:$B$24,0),0)),"",INDEX('PM10'!O$52:O$72,MATCH('Monthly Review PM10'!$B60,'PM10'!$B$52:$B$72),0)))</f>
        <v>0</v>
      </c>
    </row>
    <row r="61" spans="2:17" x14ac:dyDescent="0.35">
      <c r="B61" s="5" t="str">
        <f ca="1"/>
        <v>All</v>
      </c>
      <c r="C61" s="5" t="str">
        <f ca="1">IFERROR(IF(B61="All","-",VLOOKUP($B61,'List of AQMS'!$A$63:$C$82,3,FALSE)),"")</f>
        <v>-</v>
      </c>
      <c r="D61" s="5" t="str">
        <f ca="1">IFERROR(IF(B61="All","-",VLOOKUP($B61,'List of AQMS'!$B$40:$C$59,2,FALSE)),"")</f>
        <v>-</v>
      </c>
      <c r="E61" s="20" cm="1">
        <f t="array" aca="1" ref="E61" ca="1">IF($B61="All", IF(ISERROR(SUM(E$47:E60)),"NA",SUM(E$47:E60)),IF(ISERROR(INDEX('PM10'!C$52:C$72,MATCH('Monthly Review PM10'!$B61,'PM10'!$B$4:$B$24,0),0)),"",INDEX('PM10'!C$52:C$72,MATCH('Monthly Review PM10'!$B61,'PM10'!$B$52:$B$72),0)))</f>
        <v>1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4" cm="1">
        <f t="array" aca="1" ref="Q61" ca="1">IF($B61="All", IF(ISERROR(AVERAGE(Q$47:Q60)),"NA",AVERAGE(Q$47:Q60)),IF(ISERROR(INDEX('PM10'!O$52:O$72,MATCH('Monthly Review PM10'!$B61,'PM10'!$B$4:$B$24,0),0)),"",INDEX('PM10'!O$52:O$72,MATCH('Monthly Review PM10'!$B61,'PM10'!$B$52:$B$72),0)))</f>
        <v>7.1428571428571425E-2</v>
      </c>
    </row>
    <row r="62" spans="2:17" ht="17.5" x14ac:dyDescent="0.45">
      <c r="B62" s="83" t="s">
        <v>179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5"/>
    </row>
  </sheetData>
  <sheetProtection algorithmName="SHA-512" hashValue="2p0H4emU4yzY0FqjXq921SwGGONQKIJ7lulFpNK1ISaAHPmk22k6vw9jTJ92o0OajavXWE4LOusARWOmMOExxg==" saltValue="9F9Pbac7nyAJC5Gcnr7tcw==" spinCount="100000" sheet="1" objects="1" scenarios="1"/>
  <mergeCells count="6">
    <mergeCell ref="B62:Q62"/>
    <mergeCell ref="B7:Q7"/>
    <mergeCell ref="B24:Q24"/>
    <mergeCell ref="B45:Q45"/>
    <mergeCell ref="B26:Q26"/>
    <mergeCell ref="B43:Q43"/>
  </mergeCells>
  <conditionalFormatting sqref="E28:E42">
    <cfRule type="cellIs" dxfId="7" priority="1" operator="lessThan">
      <formula>0.75</formula>
    </cfRule>
  </conditionalFormatting>
  <conditionalFormatting sqref="E9:Q9 E9:E22 F10:Q22 E23:Q23">
    <cfRule type="cellIs" dxfId="6" priority="5" operator="greaterThan">
      <formula>40</formula>
    </cfRule>
  </conditionalFormatting>
  <dataValidations count="1">
    <dataValidation type="list" allowBlank="1" showInputMessage="1" showErrorMessage="1" sqref="B3" xr:uid="{DB0E98C9-CC58-4A9A-8EDD-618308928711}">
      <formula1>INDIRECT(_xlfn.CONCAT($B$2,"_PM10"))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0EB823-0062-48C6-8949-D8702860E559}">
          <x14:formula1>
            <xm:f>'List of AQMS'!$M$39:$X$39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9EC2-AE58-4FBE-BBEB-0DE09B860BEB}">
  <sheetPr codeName="Sheet4"/>
  <dimension ref="B2:O72"/>
  <sheetViews>
    <sheetView topLeftCell="A13" workbookViewId="0">
      <selection activeCell="C20" sqref="C20:C21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/>
      <c r="E4" s="16"/>
      <c r="F4" s="16"/>
      <c r="G4" s="16"/>
      <c r="H4" s="15"/>
      <c r="I4" s="15"/>
      <c r="J4" s="15"/>
      <c r="K4" s="15"/>
      <c r="L4" s="15"/>
      <c r="M4" s="15"/>
      <c r="N4" s="15"/>
      <c r="O4" s="16" t="str">
        <f>IFERROR(AVERAGE(C4:N4),"N/A")</f>
        <v>N/A</v>
      </c>
    </row>
    <row r="5" spans="2:15" x14ac:dyDescent="0.35">
      <c r="B5" s="1" t="s">
        <v>66</v>
      </c>
      <c r="C5" s="16" t="s">
        <v>79</v>
      </c>
      <c r="D5" s="16"/>
      <c r="E5" s="16"/>
      <c r="F5" s="16"/>
      <c r="G5" s="16"/>
      <c r="H5" s="15"/>
      <c r="I5" s="15"/>
      <c r="J5" s="15"/>
      <c r="K5" s="15"/>
      <c r="L5" s="15"/>
      <c r="M5" s="15"/>
      <c r="N5" s="15"/>
      <c r="O5" s="16" t="str">
        <f>IFERROR(AVERAGE(C5:N5),"N/A")</f>
        <v>N/A</v>
      </c>
    </row>
    <row r="6" spans="2:15" x14ac:dyDescent="0.35">
      <c r="B6" s="1" t="s">
        <v>67</v>
      </c>
      <c r="C6" s="16" t="s">
        <v>79</v>
      </c>
      <c r="D6" s="16"/>
      <c r="E6" s="16"/>
      <c r="F6" s="16"/>
      <c r="G6" s="16"/>
      <c r="H6" s="15"/>
      <c r="I6" s="15"/>
      <c r="J6" s="15"/>
      <c r="K6" s="15"/>
      <c r="L6" s="15"/>
      <c r="M6" s="15"/>
      <c r="N6" s="15"/>
      <c r="O6" s="16" t="str">
        <f>IFERROR(AVERAGE(C6:N6),"N/A")</f>
        <v>N/A</v>
      </c>
    </row>
    <row r="7" spans="2:15" x14ac:dyDescent="0.35">
      <c r="B7" s="1" t="s">
        <v>190</v>
      </c>
      <c r="C7" s="16">
        <v>17.455673182795699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>
        <f t="shared" ref="O7:O9" si="0">IFERROR(AVERAGE(C7:N7),"N/A")</f>
        <v>17.455673182795699</v>
      </c>
    </row>
    <row r="8" spans="2:15" x14ac:dyDescent="0.35">
      <c r="B8" s="1" t="s">
        <v>193</v>
      </c>
      <c r="C8" s="16" t="s">
        <v>79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 t="str">
        <f t="shared" si="0"/>
        <v>N/A</v>
      </c>
    </row>
    <row r="9" spans="2:15" x14ac:dyDescent="0.35">
      <c r="B9" s="1" t="s">
        <v>68</v>
      </c>
      <c r="C9" s="16" t="s">
        <v>79</v>
      </c>
      <c r="D9" s="16"/>
      <c r="E9" s="16"/>
      <c r="F9" s="16"/>
      <c r="G9" s="16"/>
      <c r="H9" s="15"/>
      <c r="I9" s="15"/>
      <c r="J9" s="15"/>
      <c r="K9" s="15"/>
      <c r="L9" s="15"/>
      <c r="M9" s="15"/>
      <c r="N9" s="16"/>
      <c r="O9" s="16" t="str">
        <f t="shared" si="0"/>
        <v>N/A</v>
      </c>
    </row>
    <row r="10" spans="2:15" x14ac:dyDescent="0.35">
      <c r="B10" s="1" t="s">
        <v>69</v>
      </c>
      <c r="C10" s="16">
        <v>17.295140912908199</v>
      </c>
      <c r="D10" s="16"/>
      <c r="E10" s="16"/>
      <c r="F10" s="16"/>
      <c r="G10" s="16"/>
      <c r="H10" s="16"/>
      <c r="I10" s="16"/>
      <c r="J10" s="16"/>
      <c r="K10" s="3"/>
      <c r="L10" s="16"/>
      <c r="M10" s="16"/>
      <c r="N10" s="3"/>
      <c r="O10" s="16">
        <f t="shared" ref="O10:O24" si="1">IFERROR(AVERAGE(C10:N10),"N/A")</f>
        <v>17.295140912908199</v>
      </c>
    </row>
    <row r="11" spans="2:15" x14ac:dyDescent="0.35">
      <c r="B11" s="1" t="s">
        <v>70</v>
      </c>
      <c r="C11" s="16" t="s">
        <v>79</v>
      </c>
      <c r="D11" s="16"/>
      <c r="E11" s="16"/>
      <c r="F11" s="16"/>
      <c r="G11" s="16"/>
      <c r="H11" s="15"/>
      <c r="I11" s="15"/>
      <c r="J11" s="15"/>
      <c r="K11" s="15"/>
      <c r="L11" s="15"/>
      <c r="M11" s="15"/>
      <c r="N11" s="15"/>
      <c r="O11" s="16" t="str">
        <f t="shared" si="1"/>
        <v>N/A</v>
      </c>
    </row>
    <row r="12" spans="2:15" x14ac:dyDescent="0.35">
      <c r="B12" s="1" t="s">
        <v>71</v>
      </c>
      <c r="C12" s="16">
        <v>20.508027567204302</v>
      </c>
      <c r="D12" s="16"/>
      <c r="E12" s="16"/>
      <c r="F12" s="16"/>
      <c r="G12" s="16"/>
      <c r="H12" s="16"/>
      <c r="I12" s="16"/>
      <c r="J12" s="16"/>
      <c r="K12" s="16"/>
      <c r="L12" s="3"/>
      <c r="M12" s="3"/>
      <c r="N12" s="16"/>
      <c r="O12" s="16">
        <f t="shared" si="1"/>
        <v>20.508027567204302</v>
      </c>
    </row>
    <row r="13" spans="2:15" x14ac:dyDescent="0.35">
      <c r="B13" s="1" t="s">
        <v>72</v>
      </c>
      <c r="C13" s="16">
        <v>12.6980058310932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>
        <f t="shared" si="1"/>
        <v>12.6980058310932</v>
      </c>
    </row>
    <row r="14" spans="2:15" x14ac:dyDescent="0.35">
      <c r="B14" s="1" t="s">
        <v>73</v>
      </c>
      <c r="C14" s="16">
        <v>11.612811875</v>
      </c>
      <c r="D14" s="16"/>
      <c r="E14" s="16"/>
      <c r="F14" s="16"/>
      <c r="G14" s="1"/>
      <c r="H14" s="16"/>
      <c r="I14" s="16"/>
      <c r="J14" s="16"/>
      <c r="K14" s="3"/>
      <c r="L14" s="3"/>
      <c r="M14" s="16"/>
      <c r="N14" s="3"/>
      <c r="O14" s="16">
        <f t="shared" si="1"/>
        <v>11.612811875</v>
      </c>
    </row>
    <row r="15" spans="2:15" x14ac:dyDescent="0.35">
      <c r="B15" s="1" t="s">
        <v>74</v>
      </c>
      <c r="C15" s="16">
        <v>10.0098478421053</v>
      </c>
      <c r="D15" s="16"/>
      <c r="E15" s="16"/>
      <c r="F15" s="16"/>
      <c r="G15" s="1"/>
      <c r="H15" s="16"/>
      <c r="I15" s="16"/>
      <c r="J15" s="16"/>
      <c r="K15" s="16"/>
      <c r="L15" s="3"/>
      <c r="M15" s="3"/>
      <c r="N15" s="3"/>
      <c r="O15" s="16">
        <f t="shared" si="1"/>
        <v>10.0098478421053</v>
      </c>
    </row>
    <row r="16" spans="2:15" x14ac:dyDescent="0.35">
      <c r="B16" s="1" t="s">
        <v>75</v>
      </c>
      <c r="C16" s="16" t="s">
        <v>79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 t="str">
        <f t="shared" si="1"/>
        <v>N/A</v>
      </c>
    </row>
    <row r="17" spans="2:15" x14ac:dyDescent="0.35">
      <c r="B17" s="1" t="s">
        <v>76</v>
      </c>
      <c r="C17" s="16">
        <v>18.4385964912281</v>
      </c>
      <c r="D17" s="16"/>
      <c r="E17" s="16"/>
      <c r="F17" s="16"/>
      <c r="G17" s="1"/>
      <c r="H17" s="16"/>
      <c r="I17" s="16"/>
      <c r="J17" s="16"/>
      <c r="K17" s="3"/>
      <c r="L17" s="3"/>
      <c r="M17" s="16"/>
      <c r="N17" s="3"/>
      <c r="O17" s="16">
        <f t="shared" si="1"/>
        <v>18.4385964912281</v>
      </c>
    </row>
    <row r="18" spans="2:15" x14ac:dyDescent="0.35">
      <c r="B18" s="1" t="s">
        <v>77</v>
      </c>
      <c r="C18" s="16">
        <v>10.419442955803</v>
      </c>
      <c r="D18" s="16"/>
      <c r="E18" s="16"/>
      <c r="F18" s="16"/>
      <c r="G18" s="16"/>
      <c r="H18" s="16"/>
      <c r="I18" s="16"/>
      <c r="J18" s="16"/>
      <c r="K18" s="3"/>
      <c r="L18" s="3"/>
      <c r="M18" s="3"/>
      <c r="N18" s="3"/>
      <c r="O18" s="16">
        <f t="shared" si="1"/>
        <v>10.419442955803</v>
      </c>
    </row>
    <row r="19" spans="2:15" x14ac:dyDescent="0.35">
      <c r="B19" s="1" t="s">
        <v>78</v>
      </c>
      <c r="C19" s="16" t="s">
        <v>79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 t="s">
        <v>79</v>
      </c>
    </row>
    <row r="20" spans="2:15" x14ac:dyDescent="0.35">
      <c r="B20" s="1" t="s">
        <v>80</v>
      </c>
      <c r="C20" s="16">
        <v>16.884410314516099</v>
      </c>
      <c r="D20" s="16"/>
      <c r="E20" s="16"/>
      <c r="F20" s="16"/>
      <c r="H20" s="16"/>
      <c r="I20" s="16"/>
      <c r="J20" s="16"/>
      <c r="K20" s="16"/>
      <c r="L20" s="3"/>
      <c r="M20" s="3"/>
      <c r="N20" s="16"/>
      <c r="O20" s="16">
        <f t="shared" si="1"/>
        <v>16.884410314516099</v>
      </c>
    </row>
    <row r="21" spans="2:15" x14ac:dyDescent="0.35">
      <c r="B21" s="1" t="s">
        <v>81</v>
      </c>
      <c r="C21" s="16">
        <v>15.159932432432401</v>
      </c>
      <c r="D21" s="16"/>
      <c r="E21" s="16"/>
      <c r="F21" s="16"/>
      <c r="H21" s="16"/>
      <c r="I21" s="16"/>
      <c r="J21" s="16"/>
      <c r="K21" s="3"/>
      <c r="L21" s="3"/>
      <c r="M21" s="16"/>
      <c r="N21" s="3"/>
      <c r="O21" s="16">
        <f t="shared" si="1"/>
        <v>15.159932432432401</v>
      </c>
    </row>
    <row r="22" spans="2:15" x14ac:dyDescent="0.35">
      <c r="B22" s="1" t="s">
        <v>82</v>
      </c>
      <c r="C22" s="16">
        <v>17.5210204448925</v>
      </c>
      <c r="D22" s="16"/>
      <c r="E22" s="16"/>
      <c r="F22" s="16"/>
      <c r="G22" s="16"/>
      <c r="H22" s="16"/>
      <c r="I22" s="16"/>
      <c r="J22" s="16"/>
      <c r="K22" s="16"/>
      <c r="L22" s="3"/>
      <c r="M22" s="3"/>
      <c r="N22" s="3"/>
      <c r="O22" s="16">
        <f t="shared" si="1"/>
        <v>17.5210204448925</v>
      </c>
    </row>
    <row r="23" spans="2:15" x14ac:dyDescent="0.35">
      <c r="B23" s="1" t="s">
        <v>83</v>
      </c>
      <c r="C23" s="16" t="s">
        <v>79</v>
      </c>
      <c r="D23" s="16"/>
      <c r="E23" s="16"/>
      <c r="F23" s="16"/>
      <c r="G23" s="16"/>
      <c r="H23" s="16"/>
      <c r="I23" s="16"/>
      <c r="J23" s="16"/>
      <c r="K23" s="15"/>
      <c r="L23" s="15"/>
      <c r="M23" s="15"/>
      <c r="N23" s="15"/>
      <c r="O23" s="16" t="str">
        <f t="shared" ref="O23" si="2">IFERROR(AVERAGE(C23:N23),"N/A")</f>
        <v>N/A</v>
      </c>
    </row>
    <row r="24" spans="2:15" x14ac:dyDescent="0.35">
      <c r="B24" s="1" t="s">
        <v>198</v>
      </c>
      <c r="C24" s="16">
        <v>19.669886363636401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>
        <f t="shared" si="1"/>
        <v>19.669886363636401</v>
      </c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6" t="s">
        <v>79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 t="str">
        <f>IFERROR(AVERAGE(C28:N28),"N/A")</f>
        <v>N/A</v>
      </c>
    </row>
    <row r="29" spans="2:15" x14ac:dyDescent="0.35">
      <c r="B29" s="1" t="s">
        <v>66</v>
      </c>
      <c r="C29" s="16" t="s">
        <v>79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 t="str">
        <f t="shared" ref="O29:O48" si="3">IFERROR(AVERAGE(C29:N29),"N/A")</f>
        <v>N/A</v>
      </c>
    </row>
    <row r="30" spans="2:15" x14ac:dyDescent="0.35">
      <c r="B30" s="1" t="s">
        <v>67</v>
      </c>
      <c r="C30" s="16" t="s">
        <v>79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 t="str">
        <f t="shared" si="3"/>
        <v>N/A</v>
      </c>
    </row>
    <row r="31" spans="2:15" x14ac:dyDescent="0.35">
      <c r="B31" s="1" t="s">
        <v>190</v>
      </c>
      <c r="C31" s="15">
        <v>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3"/>
        <v>1</v>
      </c>
    </row>
    <row r="32" spans="2:15" x14ac:dyDescent="0.35">
      <c r="B32" s="1" t="s">
        <v>193</v>
      </c>
      <c r="C32" s="16" t="s">
        <v>79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 t="str">
        <f t="shared" si="3"/>
        <v>N/A</v>
      </c>
    </row>
    <row r="33" spans="2:15" x14ac:dyDescent="0.35">
      <c r="B33" s="1" t="s">
        <v>68</v>
      </c>
      <c r="C33" s="16" t="s">
        <v>79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 t="str">
        <f t="shared" si="3"/>
        <v>N/A</v>
      </c>
    </row>
    <row r="34" spans="2:15" x14ac:dyDescent="0.35">
      <c r="B34" s="1" t="s">
        <v>69</v>
      </c>
      <c r="C34" s="15">
        <v>0.864247311827957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f t="shared" si="3"/>
        <v>0.864247311827957</v>
      </c>
    </row>
    <row r="35" spans="2:15" x14ac:dyDescent="0.35">
      <c r="B35" s="1" t="s">
        <v>70</v>
      </c>
      <c r="C35" s="16" t="s">
        <v>79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 t="str">
        <f t="shared" si="3"/>
        <v>N/A</v>
      </c>
    </row>
    <row r="36" spans="2:15" x14ac:dyDescent="0.35">
      <c r="B36" s="1" t="s">
        <v>71</v>
      </c>
      <c r="C36" s="15">
        <v>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f t="shared" si="3"/>
        <v>1</v>
      </c>
    </row>
    <row r="37" spans="2:15" x14ac:dyDescent="0.35">
      <c r="B37" s="1" t="s">
        <v>72</v>
      </c>
      <c r="C37" s="15">
        <v>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f>IFERROR(AVERAGE(C37:N37),"N/A")</f>
        <v>1</v>
      </c>
    </row>
    <row r="38" spans="2:15" x14ac:dyDescent="0.35">
      <c r="B38" s="1" t="s">
        <v>73</v>
      </c>
      <c r="C38" s="15">
        <v>0.10752688172043</v>
      </c>
      <c r="D38" s="15"/>
      <c r="E38" s="15"/>
      <c r="F38" s="45"/>
      <c r="G38" s="15"/>
      <c r="H38" s="15"/>
      <c r="I38" s="15"/>
      <c r="J38" s="15"/>
      <c r="K38" s="15"/>
      <c r="L38" s="15"/>
      <c r="M38" s="15"/>
      <c r="N38" s="15"/>
      <c r="O38" s="15">
        <f t="shared" si="3"/>
        <v>0.10752688172043</v>
      </c>
    </row>
    <row r="39" spans="2:15" x14ac:dyDescent="0.35">
      <c r="B39" s="1" t="s">
        <v>74</v>
      </c>
      <c r="C39" s="15">
        <v>0.255376344086022</v>
      </c>
      <c r="D39" s="15"/>
      <c r="E39" s="15"/>
      <c r="F39" s="45"/>
      <c r="G39" s="15"/>
      <c r="H39" s="15"/>
      <c r="I39" s="15"/>
      <c r="J39" s="15"/>
      <c r="K39" s="15"/>
      <c r="L39" s="15"/>
      <c r="M39" s="15"/>
      <c r="N39" s="15"/>
      <c r="O39" s="15">
        <f t="shared" si="3"/>
        <v>0.255376344086022</v>
      </c>
    </row>
    <row r="40" spans="2:15" x14ac:dyDescent="0.35">
      <c r="B40" s="1" t="s">
        <v>75</v>
      </c>
      <c r="C40" s="16" t="s">
        <v>79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 t="str">
        <f t="shared" si="3"/>
        <v>N/A</v>
      </c>
    </row>
    <row r="41" spans="2:15" x14ac:dyDescent="0.35">
      <c r="B41" s="1" t="s">
        <v>76</v>
      </c>
      <c r="C41" s="15">
        <v>0.99596774193548399</v>
      </c>
      <c r="D41" s="15"/>
      <c r="E41" s="15"/>
      <c r="F41" s="45"/>
      <c r="G41" s="15"/>
      <c r="H41" s="15"/>
      <c r="I41" s="15"/>
      <c r="J41" s="15"/>
      <c r="K41" s="15"/>
      <c r="L41" s="15"/>
      <c r="M41" s="15"/>
      <c r="N41" s="15"/>
      <c r="O41" s="15">
        <f t="shared" si="3"/>
        <v>0.99596774193548399</v>
      </c>
    </row>
    <row r="42" spans="2:15" x14ac:dyDescent="0.35">
      <c r="B42" s="1" t="s">
        <v>77</v>
      </c>
      <c r="C42" s="15">
        <v>0.99596774193548399</v>
      </c>
      <c r="D42" s="15"/>
      <c r="E42" s="15"/>
      <c r="F42" s="45"/>
      <c r="G42" s="15"/>
      <c r="H42" s="15"/>
      <c r="I42" s="15"/>
      <c r="J42" s="15"/>
      <c r="K42" s="15"/>
      <c r="L42" s="15"/>
      <c r="M42" s="15"/>
      <c r="N42" s="15"/>
      <c r="O42" s="15">
        <f t="shared" si="3"/>
        <v>0.99596774193548399</v>
      </c>
    </row>
    <row r="43" spans="2:15" x14ac:dyDescent="0.35">
      <c r="B43" s="1" t="s">
        <v>78</v>
      </c>
      <c r="C43" s="16" t="s">
        <v>79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 t="str">
        <f t="shared" si="3"/>
        <v>N/A</v>
      </c>
    </row>
    <row r="44" spans="2:15" x14ac:dyDescent="0.35">
      <c r="B44" s="1" t="s">
        <v>80</v>
      </c>
      <c r="C44" s="15">
        <v>1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>
        <f t="shared" si="3"/>
        <v>1</v>
      </c>
    </row>
    <row r="45" spans="2:15" x14ac:dyDescent="0.35">
      <c r="B45" s="1" t="s">
        <v>81</v>
      </c>
      <c r="C45" s="15">
        <v>0.49731182795698897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f t="shared" si="3"/>
        <v>0.49731182795698897</v>
      </c>
    </row>
    <row r="46" spans="2:15" x14ac:dyDescent="0.35">
      <c r="B46" s="1" t="s">
        <v>82</v>
      </c>
      <c r="C46" s="15">
        <v>1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f t="shared" si="3"/>
        <v>1</v>
      </c>
    </row>
    <row r="47" spans="2:15" x14ac:dyDescent="0.35">
      <c r="B47" s="1" t="s">
        <v>83</v>
      </c>
      <c r="C47" s="16" t="s">
        <v>79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 t="str">
        <f t="shared" ref="O47" si="4">IFERROR(AVERAGE(C47:N47),"N/A")</f>
        <v>N/A</v>
      </c>
    </row>
    <row r="48" spans="2:15" x14ac:dyDescent="0.35">
      <c r="B48" s="1" t="s">
        <v>198</v>
      </c>
      <c r="C48" s="15">
        <v>0.94623655913978499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f t="shared" si="3"/>
        <v>0.94623655913978499</v>
      </c>
    </row>
    <row r="50" spans="2:15" x14ac:dyDescent="0.35">
      <c r="B50" s="97" t="s">
        <v>85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9"/>
    </row>
    <row r="51" spans="2:15" x14ac:dyDescent="0.35">
      <c r="B51" s="1" t="s">
        <v>45</v>
      </c>
      <c r="C51" s="1" t="s">
        <v>47</v>
      </c>
      <c r="D51" s="1" t="s">
        <v>48</v>
      </c>
      <c r="E51" s="1" t="s">
        <v>49</v>
      </c>
      <c r="F51" s="1" t="s">
        <v>50</v>
      </c>
      <c r="G51" s="1" t="s">
        <v>51</v>
      </c>
      <c r="H51" s="1" t="s">
        <v>52</v>
      </c>
      <c r="I51" s="1" t="s">
        <v>53</v>
      </c>
      <c r="J51" s="1" t="s">
        <v>54</v>
      </c>
      <c r="K51" s="1" t="s">
        <v>55</v>
      </c>
      <c r="L51" s="1" t="s">
        <v>56</v>
      </c>
      <c r="M51" s="1" t="s">
        <v>57</v>
      </c>
      <c r="N51" s="1" t="s">
        <v>58</v>
      </c>
      <c r="O51" s="1" t="s">
        <v>64</v>
      </c>
    </row>
    <row r="52" spans="2:15" x14ac:dyDescent="0.35">
      <c r="B52" s="1" t="s">
        <v>65</v>
      </c>
      <c r="C52" s="17" t="s">
        <v>79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f>SUM(C52:N52)</f>
        <v>0</v>
      </c>
    </row>
    <row r="53" spans="2:15" x14ac:dyDescent="0.35">
      <c r="B53" s="1" t="s">
        <v>66</v>
      </c>
      <c r="C53" s="17" t="s">
        <v>79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>
        <f t="shared" ref="O53:O72" si="5">SUM(C53:N53)</f>
        <v>0</v>
      </c>
    </row>
    <row r="54" spans="2:15" x14ac:dyDescent="0.35">
      <c r="B54" s="1" t="s">
        <v>67</v>
      </c>
      <c r="C54" s="17" t="s">
        <v>79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>
        <f t="shared" si="5"/>
        <v>0</v>
      </c>
    </row>
    <row r="55" spans="2:15" x14ac:dyDescent="0.35">
      <c r="B55" s="1" t="s">
        <v>190</v>
      </c>
      <c r="C55" s="17">
        <v>0</v>
      </c>
      <c r="D55" s="15"/>
      <c r="E55" s="15"/>
      <c r="F55" s="15"/>
      <c r="G55" s="17"/>
      <c r="H55" s="17"/>
      <c r="I55" s="17"/>
      <c r="J55" s="17"/>
      <c r="K55" s="17"/>
      <c r="L55" s="17"/>
      <c r="M55" s="17"/>
      <c r="N55" s="17"/>
      <c r="O55" s="17">
        <f t="shared" si="5"/>
        <v>0</v>
      </c>
    </row>
    <row r="56" spans="2:15" x14ac:dyDescent="0.35">
      <c r="B56" s="1" t="s">
        <v>193</v>
      </c>
      <c r="C56" s="17" t="s">
        <v>79</v>
      </c>
      <c r="D56" s="15"/>
      <c r="E56" s="15"/>
      <c r="F56" s="15"/>
      <c r="G56" s="15"/>
      <c r="H56" s="15"/>
      <c r="I56" s="15"/>
      <c r="J56" s="15"/>
      <c r="K56" s="15"/>
      <c r="L56" s="17"/>
      <c r="M56" s="17"/>
      <c r="N56" s="17"/>
      <c r="O56" s="17">
        <f t="shared" si="5"/>
        <v>0</v>
      </c>
    </row>
    <row r="57" spans="2:15" x14ac:dyDescent="0.35">
      <c r="B57" s="1" t="s">
        <v>68</v>
      </c>
      <c r="C57" s="17" t="s">
        <v>79</v>
      </c>
      <c r="D57" s="17"/>
      <c r="E57" s="17"/>
      <c r="F57" s="17"/>
      <c r="G57" s="17"/>
      <c r="H57" s="15"/>
      <c r="I57" s="15"/>
      <c r="J57" s="15"/>
      <c r="K57" s="15"/>
      <c r="L57" s="17"/>
      <c r="M57" s="17"/>
      <c r="N57" s="17"/>
      <c r="O57" s="17">
        <f t="shared" si="5"/>
        <v>0</v>
      </c>
    </row>
    <row r="58" spans="2:15" x14ac:dyDescent="0.35">
      <c r="B58" s="1" t="s">
        <v>69</v>
      </c>
      <c r="C58" s="17">
        <v>0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>
        <f t="shared" si="5"/>
        <v>0</v>
      </c>
    </row>
    <row r="59" spans="2:15" x14ac:dyDescent="0.35">
      <c r="B59" s="1" t="s">
        <v>70</v>
      </c>
      <c r="C59" s="17" t="s">
        <v>79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>
        <f t="shared" si="5"/>
        <v>0</v>
      </c>
    </row>
    <row r="60" spans="2:15" x14ac:dyDescent="0.35">
      <c r="B60" s="1" t="s">
        <v>71</v>
      </c>
      <c r="C60" s="17">
        <v>0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>
        <f t="shared" si="5"/>
        <v>0</v>
      </c>
    </row>
    <row r="61" spans="2:15" x14ac:dyDescent="0.35">
      <c r="B61" s="1" t="s">
        <v>72</v>
      </c>
      <c r="C61" s="17">
        <v>0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>
        <f t="shared" si="5"/>
        <v>0</v>
      </c>
    </row>
    <row r="62" spans="2:15" x14ac:dyDescent="0.35">
      <c r="B62" s="1" t="s">
        <v>73</v>
      </c>
      <c r="C62" s="17">
        <v>0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>
        <f t="shared" si="5"/>
        <v>0</v>
      </c>
    </row>
    <row r="63" spans="2:15" x14ac:dyDescent="0.35">
      <c r="B63" s="1" t="s">
        <v>74</v>
      </c>
      <c r="C63" s="17">
        <v>0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>
        <f t="shared" si="5"/>
        <v>0</v>
      </c>
    </row>
    <row r="64" spans="2:15" x14ac:dyDescent="0.35">
      <c r="B64" s="1" t="s">
        <v>75</v>
      </c>
      <c r="C64" s="17" t="s">
        <v>79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>
        <f t="shared" si="5"/>
        <v>0</v>
      </c>
    </row>
    <row r="65" spans="2:15" x14ac:dyDescent="0.35">
      <c r="B65" s="1" t="s">
        <v>76</v>
      </c>
      <c r="C65" s="17">
        <v>1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>
        <f t="shared" si="5"/>
        <v>1</v>
      </c>
    </row>
    <row r="66" spans="2:15" x14ac:dyDescent="0.35">
      <c r="B66" s="1" t="s">
        <v>77</v>
      </c>
      <c r="C66" s="17">
        <v>0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>
        <f t="shared" si="5"/>
        <v>0</v>
      </c>
    </row>
    <row r="67" spans="2:15" x14ac:dyDescent="0.35">
      <c r="B67" s="1" t="s">
        <v>78</v>
      </c>
      <c r="C67" s="17" t="s">
        <v>79</v>
      </c>
      <c r="D67" s="15"/>
      <c r="E67" s="15"/>
      <c r="F67" s="15"/>
      <c r="G67" s="15"/>
      <c r="H67" s="15"/>
      <c r="I67" s="15"/>
      <c r="J67" s="15"/>
      <c r="K67" s="15"/>
      <c r="L67" s="17"/>
      <c r="M67" s="17"/>
      <c r="N67" s="17"/>
      <c r="O67" s="17">
        <f t="shared" si="5"/>
        <v>0</v>
      </c>
    </row>
    <row r="68" spans="2:15" x14ac:dyDescent="0.35">
      <c r="B68" s="1" t="s">
        <v>80</v>
      </c>
      <c r="C68" s="17">
        <v>0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>
        <f t="shared" si="5"/>
        <v>0</v>
      </c>
    </row>
    <row r="69" spans="2:15" x14ac:dyDescent="0.35">
      <c r="B69" s="1" t="s">
        <v>81</v>
      </c>
      <c r="C69" s="17">
        <v>0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 t="shared" si="5"/>
        <v>0</v>
      </c>
    </row>
    <row r="70" spans="2:15" x14ac:dyDescent="0.35">
      <c r="B70" s="1" t="s">
        <v>82</v>
      </c>
      <c r="C70" s="17">
        <v>0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>
        <f t="shared" si="5"/>
        <v>0</v>
      </c>
    </row>
    <row r="71" spans="2:15" x14ac:dyDescent="0.35">
      <c r="B71" s="1" t="s">
        <v>83</v>
      </c>
      <c r="C71" s="17" t="s">
        <v>79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>
        <f t="shared" ref="O71" si="6">SUM(C71:N71)</f>
        <v>0</v>
      </c>
    </row>
    <row r="72" spans="2:15" x14ac:dyDescent="0.35">
      <c r="B72" s="1" t="s">
        <v>198</v>
      </c>
      <c r="C72" s="17">
        <v>0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>
        <f t="shared" si="5"/>
        <v>0</v>
      </c>
    </row>
  </sheetData>
  <mergeCells count="3">
    <mergeCell ref="B2:O2"/>
    <mergeCell ref="B26:O26"/>
    <mergeCell ref="B50:O50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A573-3196-4A69-A15A-7E43140D5BF4}">
  <sheetPr codeName="Sheet6"/>
  <dimension ref="B2:O48"/>
  <sheetViews>
    <sheetView topLeftCell="A13" zoomScale="85" zoomScaleNormal="85" workbookViewId="0">
      <selection activeCell="A20" sqref="A20:XFD20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>
        <v>13.382432432432401</v>
      </c>
      <c r="D4" s="16"/>
      <c r="E4" s="16"/>
      <c r="F4" s="16"/>
      <c r="G4" s="16"/>
      <c r="H4" s="16"/>
      <c r="I4" s="16"/>
      <c r="J4" s="3"/>
      <c r="K4" s="3"/>
      <c r="L4" s="3"/>
      <c r="M4" s="3"/>
      <c r="N4" s="3"/>
      <c r="O4" s="16">
        <f>IFERROR(AVERAGE(C4:N4),"N/A")</f>
        <v>13.382432432432401</v>
      </c>
    </row>
    <row r="5" spans="2:15" x14ac:dyDescent="0.35">
      <c r="B5" s="1" t="s">
        <v>66</v>
      </c>
      <c r="C5" s="16">
        <v>10.731495969044399</v>
      </c>
      <c r="D5" s="16"/>
      <c r="E5" s="16"/>
      <c r="F5" s="16"/>
      <c r="G5" s="16"/>
      <c r="H5" s="16"/>
      <c r="I5" s="16"/>
      <c r="J5" s="16"/>
      <c r="K5" s="16"/>
      <c r="L5" s="3"/>
      <c r="M5" s="3"/>
      <c r="N5" s="3"/>
      <c r="O5" s="16">
        <f t="shared" ref="O5:O24" si="0">IFERROR(AVERAGE(C5:N5),"N/A")</f>
        <v>10.731495969044399</v>
      </c>
    </row>
    <row r="6" spans="2:15" x14ac:dyDescent="0.35">
      <c r="B6" s="1" t="s">
        <v>67</v>
      </c>
      <c r="C6" s="16">
        <v>9.0010388493676601</v>
      </c>
      <c r="D6" s="16"/>
      <c r="E6" s="16"/>
      <c r="F6" s="16"/>
      <c r="G6" s="16"/>
      <c r="H6" s="16"/>
      <c r="I6" s="16"/>
      <c r="J6" s="3"/>
      <c r="K6" s="3"/>
      <c r="L6" s="3"/>
      <c r="M6" s="3"/>
      <c r="N6" s="3"/>
      <c r="O6" s="16">
        <f t="shared" si="0"/>
        <v>9.0010388493676601</v>
      </c>
    </row>
    <row r="7" spans="2:15" x14ac:dyDescent="0.35">
      <c r="B7" s="1" t="s">
        <v>190</v>
      </c>
      <c r="C7" s="16">
        <v>10.400282077822601</v>
      </c>
      <c r="D7" s="16"/>
      <c r="E7" s="16"/>
      <c r="F7" s="16"/>
      <c r="G7" s="16"/>
      <c r="H7" s="16"/>
      <c r="I7" s="16"/>
      <c r="J7" s="3"/>
      <c r="K7" s="3"/>
      <c r="L7" s="3"/>
      <c r="M7" s="3"/>
      <c r="N7" s="3"/>
      <c r="O7" s="16">
        <f t="shared" si="0"/>
        <v>10.400282077822601</v>
      </c>
    </row>
    <row r="8" spans="2:15" x14ac:dyDescent="0.35">
      <c r="B8" s="1" t="s">
        <v>193</v>
      </c>
      <c r="C8" s="16" t="s">
        <v>79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3"/>
      <c r="O8" s="16"/>
    </row>
    <row r="9" spans="2:15" x14ac:dyDescent="0.35">
      <c r="B9" s="1" t="s">
        <v>68</v>
      </c>
      <c r="C9" s="16" t="s">
        <v>79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3"/>
      <c r="O9" s="16" t="str">
        <f t="shared" si="0"/>
        <v>N/A</v>
      </c>
    </row>
    <row r="10" spans="2:15" x14ac:dyDescent="0.35">
      <c r="B10" s="1" t="s">
        <v>69</v>
      </c>
      <c r="C10" s="16">
        <v>11.3848972391892</v>
      </c>
      <c r="D10" s="16"/>
      <c r="E10" s="16"/>
      <c r="F10" s="16"/>
      <c r="G10" s="16"/>
      <c r="H10" s="16"/>
      <c r="I10" s="16"/>
      <c r="J10" s="3"/>
      <c r="K10" s="16"/>
      <c r="L10" s="16"/>
      <c r="M10" s="3"/>
      <c r="N10" s="3"/>
      <c r="O10" s="16">
        <f t="shared" si="0"/>
        <v>11.3848972391892</v>
      </c>
    </row>
    <row r="11" spans="2:15" x14ac:dyDescent="0.35">
      <c r="B11" s="1" t="s">
        <v>70</v>
      </c>
      <c r="C11" s="16" t="s">
        <v>79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 t="str">
        <f t="shared" si="0"/>
        <v>N/A</v>
      </c>
    </row>
    <row r="13" spans="2:15" x14ac:dyDescent="0.35">
      <c r="B13" s="1" t="s">
        <v>72</v>
      </c>
      <c r="C13" s="16">
        <v>9.5406842069313598</v>
      </c>
      <c r="D13" s="16"/>
      <c r="E13" s="16"/>
      <c r="F13" s="16"/>
      <c r="G13" s="16"/>
      <c r="H13" s="16"/>
      <c r="I13" s="16"/>
      <c r="J13" s="16"/>
      <c r="K13" s="16"/>
      <c r="L13" s="16"/>
      <c r="M13" s="3"/>
      <c r="N13" s="16"/>
      <c r="O13" s="16">
        <f t="shared" si="0"/>
        <v>9.5406842069313598</v>
      </c>
    </row>
    <row r="14" spans="2:15" x14ac:dyDescent="0.35">
      <c r="B14" s="1" t="s">
        <v>73</v>
      </c>
      <c r="C14" s="16">
        <v>7.6166279687499996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>
        <f t="shared" si="0"/>
        <v>7.6166279687499996</v>
      </c>
    </row>
    <row r="15" spans="2:15" x14ac:dyDescent="0.35">
      <c r="B15" s="1" t="s">
        <v>74</v>
      </c>
      <c r="C15" s="16">
        <v>6.7899667394736802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 t="shared" si="0"/>
        <v>6.7899667394736802</v>
      </c>
    </row>
    <row r="16" spans="2:15" x14ac:dyDescent="0.35">
      <c r="B16" s="1" t="s">
        <v>75</v>
      </c>
      <c r="C16" s="16">
        <v>14.020412453124999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f t="shared" si="0"/>
        <v>14.020412453124999</v>
      </c>
    </row>
    <row r="17" spans="2:15" x14ac:dyDescent="0.35">
      <c r="B17" s="1" t="s">
        <v>76</v>
      </c>
      <c r="C17" s="16">
        <v>15.9478138222849</v>
      </c>
      <c r="D17" s="16"/>
      <c r="E17" s="16"/>
      <c r="F17" s="16"/>
      <c r="G17" s="42"/>
      <c r="H17" s="16"/>
      <c r="I17" s="16"/>
      <c r="J17" s="16"/>
      <c r="K17" s="16"/>
      <c r="L17" s="16"/>
      <c r="M17" s="16"/>
      <c r="N17" s="3"/>
      <c r="O17" s="16">
        <f t="shared" si="0"/>
        <v>15.9478138222849</v>
      </c>
    </row>
    <row r="18" spans="2:15" x14ac:dyDescent="0.35">
      <c r="B18" s="1" t="s">
        <v>77</v>
      </c>
      <c r="C18" s="16">
        <v>7.4689796394511898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>
        <f t="shared" si="0"/>
        <v>7.4689796394511898</v>
      </c>
    </row>
    <row r="19" spans="2:15" x14ac:dyDescent="0.35">
      <c r="B19" s="1" t="s">
        <v>78</v>
      </c>
      <c r="C19" s="16" t="s">
        <v>79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 t="str">
        <f t="shared" si="0"/>
        <v>N/A</v>
      </c>
    </row>
    <row r="20" spans="2:15" x14ac:dyDescent="0.35">
      <c r="B20" s="1" t="s">
        <v>80</v>
      </c>
      <c r="C20" s="16">
        <v>12.2175596370968</v>
      </c>
      <c r="D20" s="16"/>
      <c r="E20" s="16"/>
      <c r="F20" s="16"/>
      <c r="G20" s="42"/>
      <c r="H20" s="16"/>
      <c r="I20" s="16"/>
      <c r="J20" s="16"/>
      <c r="K20" s="16"/>
      <c r="L20" s="3"/>
      <c r="M20" s="16"/>
      <c r="N20" s="3"/>
      <c r="O20" s="16">
        <f t="shared" si="0"/>
        <v>12.2175596370968</v>
      </c>
    </row>
    <row r="21" spans="2:15" x14ac:dyDescent="0.35">
      <c r="B21" s="1" t="s">
        <v>81</v>
      </c>
      <c r="C21" s="16">
        <v>10.305288281531499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>
        <f t="shared" si="0"/>
        <v>10.305288281531499</v>
      </c>
    </row>
    <row r="22" spans="2:15" x14ac:dyDescent="0.35">
      <c r="B22" s="1" t="s">
        <v>82</v>
      </c>
      <c r="C22" s="16">
        <v>10.345608805107499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>
        <f t="shared" si="0"/>
        <v>10.345608805107499</v>
      </c>
    </row>
    <row r="23" spans="2:15" x14ac:dyDescent="0.35">
      <c r="B23" s="1" t="s">
        <v>83</v>
      </c>
      <c r="C23" s="16">
        <v>14.3869047619048</v>
      </c>
      <c r="D23" s="16"/>
      <c r="E23" s="16"/>
      <c r="F23" s="16"/>
      <c r="G23" s="16"/>
      <c r="H23" s="16"/>
      <c r="I23" s="16"/>
      <c r="J23" s="16"/>
      <c r="K23" s="3"/>
      <c r="L23" s="16"/>
      <c r="M23" s="16"/>
      <c r="N23" s="16"/>
      <c r="O23" s="16">
        <f t="shared" ref="O23" si="1">IFERROR(AVERAGE(C23:N23),"N/A")</f>
        <v>14.3869047619048</v>
      </c>
    </row>
    <row r="24" spans="2:15" x14ac:dyDescent="0.35">
      <c r="B24" s="1" t="s">
        <v>198</v>
      </c>
      <c r="C24" s="16">
        <v>12.6718650568182</v>
      </c>
      <c r="D24" s="16"/>
      <c r="E24" s="16"/>
      <c r="F24" s="16"/>
      <c r="G24" s="16"/>
      <c r="H24" s="16"/>
      <c r="I24" s="16"/>
      <c r="J24" s="16"/>
      <c r="K24" s="3"/>
      <c r="L24" s="16"/>
      <c r="M24" s="16"/>
      <c r="N24" s="3"/>
      <c r="O24" s="16">
        <f t="shared" si="0"/>
        <v>12.6718650568182</v>
      </c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>
        <v>0.99462365591397894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f>IFERROR(AVERAGE(C28:N28),"N/A")</f>
        <v>0.99462365591397894</v>
      </c>
    </row>
    <row r="29" spans="2:15" x14ac:dyDescent="0.35">
      <c r="B29" s="1" t="s">
        <v>66</v>
      </c>
      <c r="C29" s="15">
        <v>0.99865591397849496</v>
      </c>
      <c r="D29" s="15"/>
      <c r="E29" s="15"/>
      <c r="F29" s="15"/>
      <c r="G29" s="15"/>
      <c r="H29" s="15"/>
      <c r="I29" s="15"/>
      <c r="J29" s="16"/>
      <c r="K29" s="15"/>
      <c r="L29" s="15"/>
      <c r="M29" s="15"/>
      <c r="N29" s="15"/>
      <c r="O29" s="15">
        <f t="shared" ref="O29:O48" si="2">IFERROR(AVERAGE(C29:N29),"N/A")</f>
        <v>0.99865591397849496</v>
      </c>
    </row>
    <row r="30" spans="2:15" x14ac:dyDescent="0.35">
      <c r="B30" s="1" t="s">
        <v>67</v>
      </c>
      <c r="C30" s="15">
        <v>0.99193548387096797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f t="shared" si="2"/>
        <v>0.99193548387096797</v>
      </c>
    </row>
    <row r="31" spans="2:15" x14ac:dyDescent="0.35">
      <c r="B31" s="1" t="s">
        <v>190</v>
      </c>
      <c r="C31" s="15">
        <v>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2"/>
        <v>1</v>
      </c>
    </row>
    <row r="32" spans="2:15" x14ac:dyDescent="0.35">
      <c r="B32" s="1" t="s">
        <v>193</v>
      </c>
      <c r="C32" s="15" t="s">
        <v>79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 t="str">
        <f t="shared" si="2"/>
        <v>N/A</v>
      </c>
    </row>
    <row r="33" spans="2:15" x14ac:dyDescent="0.35">
      <c r="B33" s="1" t="s">
        <v>68</v>
      </c>
      <c r="C33" s="15" t="s">
        <v>79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 t="str">
        <f t="shared" si="2"/>
        <v>N/A</v>
      </c>
    </row>
    <row r="34" spans="2:15" x14ac:dyDescent="0.35">
      <c r="B34" s="1" t="s">
        <v>69</v>
      </c>
      <c r="C34" s="15">
        <v>0.99462365591397894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f t="shared" si="2"/>
        <v>0.99462365591397894</v>
      </c>
    </row>
    <row r="35" spans="2:15" x14ac:dyDescent="0.35">
      <c r="B35" s="1" t="s">
        <v>70</v>
      </c>
      <c r="C35" s="15" t="s">
        <v>79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 t="str">
        <f t="shared" si="2"/>
        <v>N/A</v>
      </c>
    </row>
    <row r="36" spans="2:15" x14ac:dyDescent="0.35">
      <c r="B36" s="1" t="s">
        <v>71</v>
      </c>
      <c r="C36" s="15" t="s">
        <v>79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 t="str">
        <f t="shared" si="2"/>
        <v>N/A</v>
      </c>
    </row>
    <row r="37" spans="2:15" x14ac:dyDescent="0.35">
      <c r="B37" s="1" t="s">
        <v>72</v>
      </c>
      <c r="C37" s="15">
        <v>0.99865591397849496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f t="shared" si="2"/>
        <v>0.99865591397849496</v>
      </c>
    </row>
    <row r="38" spans="2:15" x14ac:dyDescent="0.35">
      <c r="B38" s="1" t="s">
        <v>73</v>
      </c>
      <c r="C38" s="15">
        <v>0.10752688172043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f t="shared" si="2"/>
        <v>0.10752688172043</v>
      </c>
    </row>
    <row r="39" spans="2:15" x14ac:dyDescent="0.35">
      <c r="B39" s="1" t="s">
        <v>74</v>
      </c>
      <c r="C39" s="15">
        <v>0.255376344086022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f t="shared" si="2"/>
        <v>0.255376344086022</v>
      </c>
    </row>
    <row r="40" spans="2:15" x14ac:dyDescent="0.35">
      <c r="B40" s="1" t="s">
        <v>75</v>
      </c>
      <c r="C40" s="15">
        <v>0.94623655913978499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f t="shared" si="2"/>
        <v>0.94623655913978499</v>
      </c>
    </row>
    <row r="41" spans="2:15" x14ac:dyDescent="0.35">
      <c r="B41" s="1" t="s">
        <v>76</v>
      </c>
      <c r="C41" s="15">
        <v>0.95295698924731198</v>
      </c>
      <c r="D41" s="15"/>
      <c r="E41" s="15"/>
      <c r="F41" s="45"/>
      <c r="G41" s="15"/>
      <c r="H41" s="15"/>
      <c r="I41" s="15"/>
      <c r="J41" s="15"/>
      <c r="K41" s="15"/>
      <c r="L41" s="15"/>
      <c r="M41" s="15"/>
      <c r="N41" s="15"/>
      <c r="O41" s="15">
        <f t="shared" si="2"/>
        <v>0.95295698924731198</v>
      </c>
    </row>
    <row r="42" spans="2:15" x14ac:dyDescent="0.35">
      <c r="B42" s="1" t="s">
        <v>77</v>
      </c>
      <c r="C42" s="15">
        <v>0.99596774193548399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f t="shared" si="2"/>
        <v>0.99596774193548399</v>
      </c>
    </row>
    <row r="43" spans="2:15" x14ac:dyDescent="0.35">
      <c r="B43" s="1" t="s">
        <v>78</v>
      </c>
      <c r="C43" s="15" t="s">
        <v>79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 t="str">
        <f t="shared" si="2"/>
        <v>N/A</v>
      </c>
    </row>
    <row r="44" spans="2:15" x14ac:dyDescent="0.35">
      <c r="B44" s="1" t="s">
        <v>80</v>
      </c>
      <c r="C44" s="15">
        <v>1</v>
      </c>
      <c r="D44" s="15"/>
      <c r="E44" s="15"/>
      <c r="F44" s="45"/>
      <c r="G44" s="15"/>
      <c r="H44" s="15"/>
      <c r="I44" s="15"/>
      <c r="J44" s="15"/>
      <c r="K44" s="15"/>
      <c r="L44" s="15"/>
      <c r="M44" s="15"/>
      <c r="N44" s="15"/>
      <c r="O44" s="15">
        <f t="shared" si="2"/>
        <v>1</v>
      </c>
    </row>
    <row r="45" spans="2:15" x14ac:dyDescent="0.35">
      <c r="B45" s="1" t="s">
        <v>81</v>
      </c>
      <c r="C45" s="15">
        <v>0.49731182795698897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f t="shared" si="2"/>
        <v>0.49731182795698897</v>
      </c>
    </row>
    <row r="46" spans="2:15" ht="15" customHeight="1" x14ac:dyDescent="0.35">
      <c r="B46" s="1" t="s">
        <v>82</v>
      </c>
      <c r="C46" s="15">
        <v>1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f t="shared" si="2"/>
        <v>1</v>
      </c>
    </row>
    <row r="47" spans="2:15" ht="15" customHeight="1" x14ac:dyDescent="0.35">
      <c r="B47" s="1" t="s">
        <v>83</v>
      </c>
      <c r="C47" s="15">
        <v>0.90322580645161299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f t="shared" si="2"/>
        <v>0.90322580645161299</v>
      </c>
    </row>
    <row r="48" spans="2:15" x14ac:dyDescent="0.35">
      <c r="B48" s="1" t="s">
        <v>198</v>
      </c>
      <c r="C48" s="15">
        <v>0.94623655913978499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f t="shared" si="2"/>
        <v>0.94623655913978499</v>
      </c>
    </row>
  </sheetData>
  <mergeCells count="2">
    <mergeCell ref="B2:O2"/>
    <mergeCell ref="B26:O26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BEED-B097-4741-86EB-A14C37E0E3F6}">
  <sheetPr codeName="Sheet5"/>
  <dimension ref="A2:Q49"/>
  <sheetViews>
    <sheetView zoomScale="70" zoomScaleNormal="70" workbookViewId="0">
      <selection activeCell="D4" sqref="D4"/>
    </sheetView>
  </sheetViews>
  <sheetFormatPr defaultRowHeight="14.5" x14ac:dyDescent="0.35"/>
  <cols>
    <col min="1" max="1" width="26.1796875" customWidth="1"/>
    <col min="2" max="2" width="9.81640625" customWidth="1"/>
    <col min="3" max="3" width="34.81640625" bestFit="1" customWidth="1"/>
    <col min="4" max="4" width="18.81640625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180</v>
      </c>
    </row>
    <row r="7" spans="1:17" ht="16.5" x14ac:dyDescent="0.35">
      <c r="B7" s="86" t="s">
        <v>171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6" ca="1">IF(B$3="All",INDIRECT(_xlfn.CONCAT(B$2,"_PM25"),TRUE),B$3)</f>
        <v>AD1</v>
      </c>
      <c r="C9" s="5" t="str">
        <f ca="1">IFERROR(IF(B9="All","-",VLOOKUP($B9,'List of AQMS'!$A$63:$C$82,3,FALSE)),"")</f>
        <v xml:space="preserve">Adur DC - Shoreham-by-sea </v>
      </c>
      <c r="D9" s="5" t="str">
        <f ca="1">IFERROR(IF(B9="All","-",VLOOKUP($B9,'List of AQMS'!$B$40:$C$59,2,FALSE)),"")</f>
        <v>Adur</v>
      </c>
      <c r="E9" s="18" cm="1">
        <f t="array" aca="1" ref="E9" ca="1">IF($B9="All", IF(ISERROR(AVERAGE(E8:E$9)),"NA",AVERAGE(E8:E$9)),IF(ISERROR(INDEX('PM25'!C$4:C$24,MATCH('Monthly Review PM25'!$B9,'PM25'!$B$4:$B$24,0),0)),"",INDEX('PM25'!C$4:C$24,MATCH('Monthly Review PM25'!$B9,'PM25'!$B$4:$B$24),0)))</f>
        <v>13.382432432432401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33" cm="1">
        <f t="array" aca="1" ref="Q9" ca="1">IF($B9="All", IF(ISERROR(AVERAGE(Q8:Q$9)),"NA",AVERAGE(Q8:Q$9)),IF(ISERROR(INDEX('PM25'!O$4:O$24,MATCH('Monthly Review PM25'!$B9,'PM25'!$B$4:$B$24,0),0)),"",INDEX('PM25'!O$4:O$24,MATCH('Monthly Review PM25'!$B9,'PM25'!$B$4:$B$24),0)))</f>
        <v>13.382432432432401</v>
      </c>
    </row>
    <row r="10" spans="1:17" x14ac:dyDescent="0.35">
      <c r="B10" s="5" t="str">
        <f ca="1"/>
        <v>BH0</v>
      </c>
      <c r="C10" s="5" t="str">
        <f ca="1">IFERROR(IF(B10="All","-",VLOOKUP($B10,'List of AQMS'!$A$63:$C$82,3,FALSE)),"")</f>
        <v xml:space="preserve">AURN - Preston Park </v>
      </c>
      <c r="D10" s="5" t="str">
        <f ca="1">IFERROR(IF(B10="All","-",VLOOKUP($B10,'List of AQMS'!$B$40:$C$59,2,FALSE)),"")</f>
        <v>Brighton_and_Hove</v>
      </c>
      <c r="E10" s="18" cm="1">
        <f t="array" aca="1" ref="E10" ca="1">IF($B10="All", IF(ISERROR(AVERAGE(E9:E$9)),"NA",AVERAGE(E9:E$9)),IF(ISERROR(INDEX('PM25'!C$4:C$24,MATCH('Monthly Review PM25'!$B10,'PM25'!$B$4:$B$24,0),0)),"",INDEX('PM25'!C$4:C$24,MATCH('Monthly Review PM25'!$B10,'PM25'!$B$4:$B$24),0)))</f>
        <v>10.731495969044399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3" cm="1">
        <f t="array" aca="1" ref="Q10" ca="1">IF($B10="All", IF(ISERROR(AVERAGE(Q9:Q$9)),"NA",AVERAGE(Q9:Q$9)),IF(ISERROR(INDEX('PM25'!O$4:O$24,MATCH('Monthly Review PM25'!$B10,'PM25'!$B$4:$B$24,0),0)),"",INDEX('PM25'!O$4:O$24,MATCH('Monthly Review PM25'!$B10,'PM25'!$B$4:$B$24),0)))</f>
        <v>10.731495969044399</v>
      </c>
    </row>
    <row r="11" spans="1:17" x14ac:dyDescent="0.35">
      <c r="B11" s="5" t="str">
        <f ca="1"/>
        <v>BH10</v>
      </c>
      <c r="C11" s="5" t="str">
        <f ca="1">IFERROR(IF(B11="All","-",VLOOKUP($B11,'List of AQMS'!$A$63:$C$82,3,FALSE)),"")</f>
        <v xml:space="preserve">BHCC - North Street </v>
      </c>
      <c r="D11" s="5" t="str">
        <f ca="1">IFERROR(IF(B11="All","-",VLOOKUP($B11,'List of AQMS'!$B$40:$C$59,2,FALSE)),"")</f>
        <v>Brighton_and_Hove</v>
      </c>
      <c r="E11" s="18" cm="1">
        <f t="array" aca="1" ref="E11" ca="1">IF($B11="All", IF(ISERROR(AVERAGE(E$9:E10)),"NA",AVERAGE(E$9:E10)),IF(ISERROR(INDEX('PM25'!C$4:C$24,MATCH('Monthly Review PM25'!$B11,'PM25'!$B$4:$B$24,0),0)),"",INDEX('PM25'!C$4:C$24,MATCH('Monthly Review PM25'!$B11,'PM25'!$B$4:$B$24),0)))</f>
        <v>9.0010388493676601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3" cm="1">
        <f t="array" aca="1" ref="Q11" ca="1">IF($B11="All", IF(ISERROR(AVERAGE(Q$9:Q10)),"NA",AVERAGE(Q$9:Q10)),IF(ISERROR(INDEX('PM25'!O$4:O$24,MATCH('Monthly Review PM25'!$B11,'PM25'!$B$4:$B$24,0),0)),"",INDEX('PM25'!O$4:O$24,MATCH('Monthly Review PM25'!$B11,'PM25'!$B$4:$B$24),0)))</f>
        <v>9.0010388493676601</v>
      </c>
    </row>
    <row r="12" spans="1:17" x14ac:dyDescent="0.35">
      <c r="B12" s="5" t="str">
        <f ca="1"/>
        <v>BH11</v>
      </c>
      <c r="C12" s="5" t="str">
        <f ca="1">IFERROR(IF(B12="All","-",VLOOKUP($B12,'List of AQMS'!$A$63:$C$82,3,FALSE)),"")</f>
        <v>Brighton - Lewes Road, A270</v>
      </c>
      <c r="D12" s="5" t="str">
        <f ca="1">IFERROR(IF(B12="All","-",VLOOKUP($B12,'List of AQMS'!$B$40:$C$59,2,FALSE)),"")</f>
        <v>Brighton_and_Hove</v>
      </c>
      <c r="E12" s="18" cm="1">
        <f t="array" aca="1" ref="E12" ca="1">IF($B12="All", IF(ISERROR(AVERAGE(E$9:E11)),"NA",AVERAGE(E$9:E11)),IF(ISERROR(INDEX('PM25'!C$4:C$24,MATCH('Monthly Review PM25'!$B12,'PM25'!$B$4:$B$24,0),0)),"",INDEX('PM25'!C$4:C$24,MATCH('Monthly Review PM25'!$B12,'PM25'!$B$4:$B$24),0)))</f>
        <v>10.400282077822601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33" cm="1">
        <f t="array" aca="1" ref="Q12" ca="1">IF($B12="All", IF(ISERROR(AVERAGE(Q$9:Q11)),"NA",AVERAGE(Q$9:Q11)),IF(ISERROR(INDEX('PM25'!O$4:O$24,MATCH('Monthly Review PM25'!$B12,'PM25'!$B$4:$B$24,0),0)),"",INDEX('PM25'!O$4:O$24,MATCH('Monthly Review PM25'!$B12,'PM25'!$B$4:$B$24),0)))</f>
        <v>10.400282077822601</v>
      </c>
    </row>
    <row r="13" spans="1:17" x14ac:dyDescent="0.35">
      <c r="B13" s="5" t="str">
        <f ca="1"/>
        <v>CA2</v>
      </c>
      <c r="C13" s="5" t="str">
        <f ca="1">IFERROR(IF(B13="All","-",VLOOKUP($B13,'List of AQMS'!$A$63:$C$82,3,FALSE)),"")</f>
        <v xml:space="preserve">Crawley BC - Gatwick Airport </v>
      </c>
      <c r="D13" s="5" t="str">
        <f ca="1">IFERROR(IF(B13="All","-",VLOOKUP($B13,'List of AQMS'!$B$40:$C$59,2,FALSE)),"")</f>
        <v>Crawley</v>
      </c>
      <c r="E13" s="18" t="str" cm="1">
        <f t="array" aca="1" ref="E13" ca="1">IF($B13="All", IF(ISERROR(AVERAGE(E$9:E12)),"NA",AVERAGE(E$9:E12)),IF(ISERROR(INDEX('PM25'!C$4:C$24,MATCH('Monthly Review PM25'!$B13,'PM25'!$B$4:$B$24,0),0)),"",INDEX('PM25'!C$4:C$24,MATCH('Monthly Review PM25'!$B13,'PM25'!$B$4:$B$24),0)))</f>
        <v>N/A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33" t="str" cm="1">
        <f t="array" aca="1" ref="Q13" ca="1">IF($B13="All", IF(ISERROR(AVERAGE(Q$9:Q12)),"NA",AVERAGE(Q$9:Q12)),IF(ISERROR(INDEX('PM25'!O$4:O$24,MATCH('Monthly Review PM25'!$B13,'PM25'!$B$4:$B$24,0),0)),"",INDEX('PM25'!O$4:O$24,MATCH('Monthly Review PM25'!$B13,'PM25'!$B$4:$B$24),0)))</f>
        <v>N/A</v>
      </c>
    </row>
    <row r="14" spans="1:17" x14ac:dyDescent="0.35">
      <c r="B14" s="5" t="str">
        <f ca="1"/>
        <v>CI1</v>
      </c>
      <c r="C14" s="5" t="str">
        <f ca="1">IFERROR(IF(B14="All","-",VLOOKUP($B14,'List of AQMS'!$A$63:$C$82,3,FALSE)),"")</f>
        <v xml:space="preserve">Chichester DC -A27 Chichester Bypass </v>
      </c>
      <c r="D14" s="5" t="str">
        <f ca="1">IFERROR(IF(B14="All","-",VLOOKUP($B14,'List of AQMS'!$B$40:$C$59,2,FALSE)),"")</f>
        <v>Chichester</v>
      </c>
      <c r="E14" s="18" cm="1">
        <f t="array" aca="1" ref="E14" ca="1">IF($B14="All", IF(ISERROR(AVERAGE(E$9:E13)),"NA",AVERAGE(E$9:E13)),IF(ISERROR(INDEX('PM25'!C$4:C$24,MATCH('Monthly Review PM25'!$B14,'PM25'!$B$4:$B$24,0),0)),"",INDEX('PM25'!C$4:C$24,MATCH('Monthly Review PM25'!$B14,'PM25'!$B$4:$B$24),0)))</f>
        <v>11.3848972391892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33" cm="1">
        <f t="array" aca="1" ref="Q14" ca="1">IF($B14="All", IF(ISERROR(AVERAGE(Q$9:Q13)),"NA",AVERAGE(Q$9:Q13)),IF(ISERROR(INDEX('PM25'!O$4:O$24,MATCH('Monthly Review PM25'!$B14,'PM25'!$B$4:$B$24,0),0)),"",INDEX('PM25'!O$4:O$24,MATCH('Monthly Review PM25'!$B14,'PM25'!$B$4:$B$24),0)))</f>
        <v>11.3848972391892</v>
      </c>
    </row>
    <row r="15" spans="1:17" x14ac:dyDescent="0.35">
      <c r="B15" s="5" t="str">
        <f ca="1"/>
        <v>EB3</v>
      </c>
      <c r="C15" s="5" t="str">
        <f ca="1">IFERROR(IF(B15="All","-",VLOOKUP($B15,'List of AQMS'!$A$63:$C$82,3,FALSE)),"")</f>
        <v xml:space="preserve">AURN - Holly Place </v>
      </c>
      <c r="D15" s="5" t="str">
        <f ca="1">IFERROR(IF(B15="All","-",VLOOKUP($B15,'List of AQMS'!$B$40:$C$59,2,FALSE)),"")</f>
        <v>Eastbourne</v>
      </c>
      <c r="E15" s="18" cm="1">
        <f t="array" aca="1" ref="E15" ca="1">IF($B15="All", IF(ISERROR(AVERAGE(E$9:E14)),"NA",AVERAGE(E$9:E14)),IF(ISERROR(INDEX('PM25'!C$4:C$24,MATCH('Monthly Review PM25'!$B15,'PM25'!$B$4:$B$24,0),0)),"",INDEX('PM25'!C$4:C$24,MATCH('Monthly Review PM25'!$B15,'PM25'!$B$4:$B$24),0)))</f>
        <v>9.5406842069313598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3" cm="1">
        <f t="array" aca="1" ref="Q15" ca="1">IF($B15="All", IF(ISERROR(AVERAGE(Q$9:Q14)),"NA",AVERAGE(Q$9:Q14)),IF(ISERROR(INDEX('PM25'!O$4:O$24,MATCH('Monthly Review PM25'!$B15,'PM25'!$B$4:$B$24,0),0)),"",INDEX('PM25'!O$4:O$24,MATCH('Monthly Review PM25'!$B15,'PM25'!$B$4:$B$24),0)))</f>
        <v>9.5406842069313598</v>
      </c>
    </row>
    <row r="16" spans="1:17" x14ac:dyDescent="0.35">
      <c r="B16" s="5" t="str">
        <f ca="1"/>
        <v>HO2</v>
      </c>
      <c r="C16" s="5" t="str">
        <f ca="1">IFERROR(IF(B16="All","-",VLOOKUP($B16,'List of AQMS'!$A$63:$C$82,3,FALSE)),"")</f>
        <v xml:space="preserve">Horsham DC - Park Way </v>
      </c>
      <c r="D16" s="5" t="str">
        <f ca="1">IFERROR(IF(B16="All","-",VLOOKUP($B16,'List of AQMS'!$B$40:$C$59,2,FALSE)),"")</f>
        <v>Horsham</v>
      </c>
      <c r="E16" s="18" cm="1">
        <f t="array" aca="1" ref="E16" ca="1">IF($B16="All", IF(ISERROR(AVERAGE(E$9:E15)),"NA",AVERAGE(E$9:E15)),IF(ISERROR(INDEX('PM25'!C$4:C$24,MATCH('Monthly Review PM25'!$B16,'PM25'!$B$4:$B$24,0),0)),"",INDEX('PM25'!C$4:C$24,MATCH('Monthly Review PM25'!$B16,'PM25'!$B$4:$B$24),0)))</f>
        <v>7.6166279687499996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33" cm="1">
        <f t="array" aca="1" ref="Q16" ca="1">IF($B16="All", IF(ISERROR(AVERAGE(Q$9:Q15)),"NA",AVERAGE(Q$9:Q15)),IF(ISERROR(INDEX('PM25'!O$4:O$24,MATCH('Monthly Review PM25'!$B16,'PM25'!$B$4:$B$24,0),0)),"",INDEX('PM25'!O$4:O$24,MATCH('Monthly Review PM25'!$B16,'PM25'!$B$4:$B$24),0)))</f>
        <v>7.6166279687499996</v>
      </c>
    </row>
    <row r="17" spans="2:17" x14ac:dyDescent="0.35">
      <c r="B17" s="5" t="str">
        <f ca="1"/>
        <v>HO4</v>
      </c>
      <c r="C17" s="5" t="str">
        <f ca="1">IFERROR(IF(B17="All","-",VLOOKUP($B17,'List of AQMS'!$A$63:$C$82,3,FALSE)),"")</f>
        <v xml:space="preserve">AURN - Storrington </v>
      </c>
      <c r="D17" s="5" t="str">
        <f ca="1">IFERROR(IF(B17="All","-",VLOOKUP($B17,'List of AQMS'!$B$40:$C$59,2,FALSE)),"")</f>
        <v>Horsham</v>
      </c>
      <c r="E17" s="18" cm="1">
        <f t="array" aca="1" ref="E17" ca="1">IF($B17="All", IF(ISERROR(AVERAGE(E$9:E16)),"NA",AVERAGE(E$9:E16)),IF(ISERROR(INDEX('PM25'!C$4:C$24,MATCH('Monthly Review PM25'!$B17,'PM25'!$B$4:$B$24,0),0)),"",INDEX('PM25'!C$4:C$24,MATCH('Monthly Review PM25'!$B17,'PM25'!$B$4:$B$24),0)))</f>
        <v>6.7899667394736802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33" cm="1">
        <f t="array" aca="1" ref="Q17" ca="1">IF($B17="All", IF(ISERROR(AVERAGE(Q$9:Q16)),"NA",AVERAGE(Q$9:Q16)),IF(ISERROR(INDEX('PM25'!O$4:O$24,MATCH('Monthly Review PM25'!$B17,'PM25'!$B$4:$B$24,0),0)),"",INDEX('PM25'!O$4:O$24,MATCH('Monthly Review PM25'!$B17,'PM25'!$B$4:$B$24),0)))</f>
        <v>6.7899667394736802</v>
      </c>
    </row>
    <row r="18" spans="2:17" x14ac:dyDescent="0.35">
      <c r="B18" s="5" t="str">
        <f ca="1"/>
        <v>HO5</v>
      </c>
      <c r="C18" s="5" t="str">
        <f ca="1">IFERROR(IF(B18="All","-",VLOOKUP($B18,'List of AQMS'!$A$63:$C$82,3,FALSE)),"")</f>
        <v xml:space="preserve">Horsham DC - Cowfold </v>
      </c>
      <c r="D18" s="5" t="str">
        <f ca="1">IFERROR(IF(B18="All","-",VLOOKUP($B18,'List of AQMS'!$B$40:$C$59,2,FALSE)),"")</f>
        <v>Horsham</v>
      </c>
      <c r="E18" s="18" cm="1">
        <f t="array" aca="1" ref="E18" ca="1">IF($B18="All", IF(ISERROR(AVERAGE(E$9:E17)),"NA",AVERAGE(E$9:E17)),IF(ISERROR(INDEX('PM25'!C$4:C$24,MATCH('Monthly Review PM25'!$B18,'PM25'!$B$4:$B$24,0),0)),"",INDEX('PM25'!C$4:C$24,MATCH('Monthly Review PM25'!$B18,'PM25'!$B$4:$B$24),0)))</f>
        <v>14.020412453124999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33" cm="1">
        <f t="array" aca="1" ref="Q18" ca="1">IF($B18="All", IF(ISERROR(AVERAGE(Q$9:Q17)),"NA",AVERAGE(Q$9:Q17)),IF(ISERROR(INDEX('PM25'!O$4:O$24,MATCH('Monthly Review PM25'!$B18,'PM25'!$B$4:$B$24,0),0)),"",INDEX('PM25'!O$4:O$24,MATCH('Monthly Review PM25'!$B18,'PM25'!$B$4:$B$24),0)))</f>
        <v>14.020412453124999</v>
      </c>
    </row>
    <row r="19" spans="2:17" x14ac:dyDescent="0.35">
      <c r="B19" s="5" t="str">
        <f ca="1"/>
        <v>HT1</v>
      </c>
      <c r="C19" s="5" t="str">
        <f ca="1">IFERROR(IF(B19="All","-",VLOOKUP($B19,'List of AQMS'!$A$63:$C$82,3,FALSE)),"")</f>
        <v xml:space="preserve">Hastings BC - Bexhill Rd, Bulverhythe </v>
      </c>
      <c r="D19" s="5" t="str">
        <f ca="1">IFERROR(IF(B19="All","-",VLOOKUP($B19,'List of AQMS'!$B$40:$C$59,2,FALSE)),"")</f>
        <v>Hastings</v>
      </c>
      <c r="E19" s="18" cm="1">
        <f t="array" aca="1" ref="E19" ca="1">IF($B19="All", IF(ISERROR(AVERAGE(E$9:E15)),"NA",AVERAGE(E$9:E15)),IF(ISERROR(INDEX('PM25'!C$4:C$24,MATCH('Monthly Review PM25'!$B19,'PM25'!$B$4:$B$24,0),0)),"",INDEX('PM25'!C$4:C$24,MATCH('Monthly Review PM25'!$B19,'PM25'!$B$4:$B$24),0)))</f>
        <v>15.9478138222849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3" cm="1">
        <f t="array" aca="1" ref="Q19" ca="1">IF($B19="All", IF(ISERROR(AVERAGE(Q$9:Q15)),"NA",AVERAGE(Q$9:Q15)),IF(ISERROR(INDEX('PM25'!O$4:O$24,MATCH('Monthly Review PM25'!$B19,'PM25'!$B$4:$B$24,0),0)),"",INDEX('PM25'!O$4:O$24,MATCH('Monthly Review PM25'!$B19,'PM25'!$B$4:$B$24),0)))</f>
        <v>15.9478138222849</v>
      </c>
    </row>
    <row r="20" spans="2:17" x14ac:dyDescent="0.35">
      <c r="B20" s="5" t="str">
        <f ca="1"/>
        <v>LL1</v>
      </c>
      <c r="C20" s="5" t="str">
        <f ca="1">IFERROR(IF(B20="All","-",VLOOKUP($B20,'List of AQMS'!$A$63:$C$82,3,FALSE)),"")</f>
        <v xml:space="preserve">AURN - Lullington Heath </v>
      </c>
      <c r="D20" s="5" t="str">
        <f ca="1">IFERROR(IF(B20="All","-",VLOOKUP($B20,'List of AQMS'!$B$40:$C$59,2,FALSE)),"")</f>
        <v>Wealden</v>
      </c>
      <c r="E20" s="18" cm="1">
        <f t="array" aca="1" ref="E20" ca="1">IF($B20="All", IF(ISERROR(AVERAGE(E$9:E19)),"NA",AVERAGE(E$9:E19)),IF(ISERROR(INDEX('PM25'!C$4:C$24,MATCH('Monthly Review PM25'!$B20,'PM25'!$B$4:$B$24,0),0)),"",INDEX('PM25'!C$4:C$24,MATCH('Monthly Review PM25'!$B20,'PM25'!$B$4:$B$24),0)))</f>
        <v>7.4689796394511898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3" cm="1">
        <f t="array" aca="1" ref="Q20" ca="1">IF($B20="All", IF(ISERROR(AVERAGE(Q$9:Q19)),"NA",AVERAGE(Q$9:Q19)),IF(ISERROR(INDEX('PM25'!O$4:O$24,MATCH('Monthly Review PM25'!$B20,'PM25'!$B$4:$B$24,0),0)),"",INDEX('PM25'!O$4:O$24,MATCH('Monthly Review PM25'!$B20,'PM25'!$B$4:$B$24),0)))</f>
        <v>7.4689796394511898</v>
      </c>
    </row>
    <row r="21" spans="2:17" x14ac:dyDescent="0.35">
      <c r="B21" s="5" t="str">
        <f ca="1"/>
        <v>LS8</v>
      </c>
      <c r="C21" s="5" t="str">
        <f ca="1">IFERROR(IF(B21="All","-",VLOOKUP($B21,'List of AQMS'!$A$63:$C$82,3,FALSE)),"")</f>
        <v xml:space="preserve">Lewes DC – Little East Street </v>
      </c>
      <c r="D21" s="5" t="str">
        <f ca="1">IFERROR(IF(B21="All","-",VLOOKUP($B21,'List of AQMS'!$B$40:$C$59,2,FALSE)),"")</f>
        <v>Lewes</v>
      </c>
      <c r="E21" s="18" cm="1">
        <f t="array" aca="1" ref="E21" ca="1">IF($B21="All", IF(ISERROR(AVERAGE(E$9:E20)),"NA",AVERAGE(E$9:E20)),IF(ISERROR(INDEX('PM25'!C$4:C$24,MATCH('Monthly Review PM25'!$B21,'PM25'!$B$4:$B$24,0),0)),"",INDEX('PM25'!C$4:C$24,MATCH('Monthly Review PM25'!$B21,'PM25'!$B$4:$B$24),0)))</f>
        <v>12.2175596370968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33" cm="1">
        <f t="array" aca="1" ref="Q21" ca="1">IF($B21="All", IF(ISERROR(AVERAGE(Q$9:Q20)),"NA",AVERAGE(Q$9:Q20)),IF(ISERROR(INDEX('PM25'!O$4:O$24,MATCH('Monthly Review PM25'!$B21,'PM25'!$B$4:$B$24,0),0)),"",INDEX('PM25'!O$4:O$24,MATCH('Monthly Review PM25'!$B21,'PM25'!$B$4:$B$24),0)))</f>
        <v>12.2175596370968</v>
      </c>
    </row>
    <row r="22" spans="2:17" x14ac:dyDescent="0.35">
      <c r="B22" s="5" t="str">
        <f ca="1"/>
        <v>RY2</v>
      </c>
      <c r="C22" s="5" t="str">
        <f ca="1">IFERROR(IF(B22="All","-",VLOOKUP($B22,'List of AQMS'!$A$63:$C$82,3,FALSE)),"")</f>
        <v xml:space="preserve">Rother DC -  De La Warr Road </v>
      </c>
      <c r="D22" s="5" t="str">
        <f ca="1">IFERROR(IF(B22="All","-",VLOOKUP($B22,'List of AQMS'!$B$40:$C$59,2,FALSE)),"")</f>
        <v>Rother</v>
      </c>
      <c r="E22" s="18" cm="1">
        <f t="array" aca="1" ref="E22" ca="1">IF($B22="All", IF(ISERROR(AVERAGE(E$9:E21)),"NA",AVERAGE(E$9:E21)),IF(ISERROR(INDEX('PM25'!C$4:C$24,MATCH('Monthly Review PM25'!$B22,'PM25'!$B$4:$B$24,0),0)),"",INDEX('PM25'!C$4:C$24,MATCH('Monthly Review PM25'!$B22,'PM25'!$B$4:$B$24),0)))</f>
        <v>10.345608805107499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33" cm="1">
        <f t="array" aca="1" ref="Q22" ca="1">IF($B22="All", IF(ISERROR(AVERAGE(Q$9:Q21)),"NA",AVERAGE(Q$9:Q21)),IF(ISERROR(INDEX('PM25'!O$4:O$24,MATCH('Monthly Review PM25'!$B22,'PM25'!$B$4:$B$24,0),0)),"",INDEX('PM25'!O$4:O$24,MATCH('Monthly Review PM25'!$B22,'PM25'!$B$4:$B$24),0)))</f>
        <v>10.345608805107499</v>
      </c>
    </row>
    <row r="23" spans="2:17" x14ac:dyDescent="0.35">
      <c r="B23" s="5" t="str">
        <f ca="1"/>
        <v>WT2</v>
      </c>
      <c r="C23" s="5" t="str">
        <f ca="1">IFERROR(IF(B23="All","-",VLOOKUP($B23,'List of AQMS'!$A$63:$C$82,3,FALSE)),"")</f>
        <v xml:space="preserve">Worthing BC - A27 Grove Lodge </v>
      </c>
      <c r="D23" s="5" t="str">
        <f ca="1">IFERROR(IF(B23="All","-",VLOOKUP($B23,'List of AQMS'!$B$40:$C$59,2,FALSE)),"")</f>
        <v>Worthing</v>
      </c>
      <c r="E23" s="18" cm="1">
        <f t="array" aca="1" ref="E23" ca="1">IF($B23="All", IF(ISERROR(AVERAGE(E$9:E22)),"NA",AVERAGE(E$9:E22)),IF(ISERROR(INDEX('PM25'!C$4:C$24,MATCH('Monthly Review PM25'!$B23,'PM25'!$B$4:$B$24,0),0)),"",INDEX('PM25'!C$4:C$24,MATCH('Monthly Review PM25'!$B23,'PM25'!$B$4:$B$24),0)))</f>
        <v>14.3869047619048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3" cm="1">
        <f t="array" aca="1" ref="Q23" ca="1">IF($B23="All", IF(ISERROR(AVERAGE(Q$9:Q22)),"NA",AVERAGE(Q$9:Q22)),IF(ISERROR(INDEX('PM25'!O$4:O$24,MATCH('Monthly Review PM25'!$B23,'PM25'!$B$4:$B$24,0),0)),"",INDEX('PM25'!O$4:O$24,MATCH('Monthly Review PM25'!$B23,'PM25'!$B$4:$B$24),0)))</f>
        <v>14.3869047619048</v>
      </c>
    </row>
    <row r="24" spans="2:17" x14ac:dyDescent="0.35">
      <c r="B24" s="5" t="str">
        <f ca="1"/>
        <v>WT3</v>
      </c>
      <c r="C24" s="5" t="str">
        <f ca="1">IFERROR(IF(B24="All","-",VLOOKUP($B24,'List of AQMS'!$A$63:$C$82,3,FALSE)),"")</f>
        <v>Worthing East - Ten Acres</v>
      </c>
      <c r="D24" s="5" t="str">
        <f ca="1">IFERROR(IF(B24="All","-",VLOOKUP($B24,'List of AQMS'!$B$40:$C$59,2,FALSE)),"")</f>
        <v>Worthing</v>
      </c>
      <c r="E24" s="18" cm="1">
        <f t="array" aca="1" ref="E24" ca="1">IF($B24="All", IF(ISERROR(AVERAGE(E$9:E23)),"NA",AVERAGE(E$9:E23)),IF(ISERROR(INDEX('PM25'!C$4:C$24,MATCH('Monthly Review PM25'!$B24,'PM25'!$B$4:$B$24,0),0)),"",INDEX('PM25'!C$4:C$24,MATCH('Monthly Review PM25'!$B24,'PM25'!$B$4:$B$24),0)))</f>
        <v>12.6718650568182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33" cm="1">
        <f t="array" aca="1" ref="Q24" ca="1">IF($B24="All", IF(ISERROR(AVERAGE(Q$9:Q23)),"NA",AVERAGE(Q$9:Q23)),IF(ISERROR(INDEX('PM25'!O$4:O$24,MATCH('Monthly Review PM25'!$B24,'PM25'!$B$4:$B$24,0),0)),"",INDEX('PM25'!O$4:O$24,MATCH('Monthly Review PM25'!$B24,'PM25'!$B$4:$B$24),0)))</f>
        <v>12.6718650568182</v>
      </c>
    </row>
    <row r="25" spans="2:17" x14ac:dyDescent="0.35">
      <c r="B25" s="5" t="str">
        <f ca="1"/>
        <v>MS1</v>
      </c>
      <c r="C25" s="5" t="str">
        <f ca="1">IFERROR(IF(B25="All","-",VLOOKUP($B25,'List of AQMS'!$A$63:$C$82,3,FALSE)),"")</f>
        <v>Mid Sussex DC - London Road (East Grinstead)</v>
      </c>
      <c r="D25" s="5" t="str">
        <f ca="1">IFERROR(IF(B25="All","-",VLOOKUP($B25,'List of AQMS'!$B$40:$C$59,2,FALSE)),"")</f>
        <v>Mid_Sussex</v>
      </c>
      <c r="E25" s="18" cm="1">
        <f t="array" aca="1" ref="E25" ca="1">IF($B25="All", IF(ISERROR(AVERAGE(E$9:E24)),"NA",AVERAGE(E$9:E24)),IF(ISERROR(INDEX('PM25'!C$4:C$24,MATCH('Monthly Review PM25'!$B25,'PM25'!$B$4:$B$24,0),0)),"",INDEX('PM25'!C$4:C$24,MATCH('Monthly Review PM25'!$B25,'PM25'!$B$4:$B$24),0)))</f>
        <v>10.305288281531499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33" cm="1">
        <f t="array" aca="1" ref="Q25" ca="1">IF($B25="All", IF(ISERROR(AVERAGE(Q$9:Q23)),"NA",AVERAGE(Q$9:Q23)),IF(ISERROR(INDEX('PM25'!O$4:O$24,MATCH('Monthly Review PM25'!$B25,'PM25'!$B$4:$B$24,0),0)),"",INDEX('PM25'!O$4:O$24,MATCH('Monthly Review PM25'!$B25,'PM25'!$B$4:$B$24),0)))</f>
        <v>10.305288281531499</v>
      </c>
    </row>
    <row r="26" spans="2:17" ht="14.5" customHeight="1" x14ac:dyDescent="0.35">
      <c r="B26" s="5" t="str">
        <f ca="1"/>
        <v>All</v>
      </c>
      <c r="C26" s="5" t="str">
        <f ca="1">IFERROR(IF(B26="All","-",VLOOKUP($B26,'List of AQMS'!$A$63:$C$82,3,FALSE)),"")</f>
        <v>-</v>
      </c>
      <c r="D26" s="5" t="str">
        <f ca="1">IFERROR(IF(B26="All","-",VLOOKUP($B26,'List of AQMS'!$B$40:$C$59,2,FALSE)),"")</f>
        <v>-</v>
      </c>
      <c r="E26" s="18" cm="1">
        <f t="array" aca="1" ref="E26" ca="1">IF($B26="All", IF(ISERROR(AVERAGE(E$9:E25)),"NA",AVERAGE(E$9:E25)),IF(ISERROR(INDEX('PM25'!C$4:C$24,MATCH('Monthly Review PM25'!$B26,'PM25'!$B$4:$B$24,0),0)),"",INDEX('PM25'!C$4:C$24,MATCH('Monthly Review PM25'!$B26,'PM25'!$B$4:$B$24),0)))</f>
        <v>11.013241121270699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 cm="1">
        <f t="array" aca="1" ref="Q26" ca="1">IF($B26="All", IF(ISERROR(AVERAGE(Q$9:Q25)),"NA",AVERAGE(Q$9:Q25)),IF(ISERROR(INDEX('PM25'!O$4:O$24,MATCH('Monthly Review PM25'!$B26,'PM25'!$B$4:$B$24,0),0)),"",INDEX('PM25'!O$4:O$24,MATCH('Monthly Review PM25'!$B26,'PM25'!$B$4:$B$24),0)))</f>
        <v>11.013241121270699</v>
      </c>
    </row>
    <row r="27" spans="2:17" x14ac:dyDescent="0.35">
      <c r="B27" s="89" t="s">
        <v>181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9" spans="2:17" x14ac:dyDescent="0.35">
      <c r="B29" s="94" t="s">
        <v>60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6"/>
    </row>
    <row r="30" spans="2:17" x14ac:dyDescent="0.35">
      <c r="B30" s="7" t="s">
        <v>44</v>
      </c>
      <c r="C30" s="7" t="s">
        <v>45</v>
      </c>
      <c r="D30" s="7" t="s">
        <v>46</v>
      </c>
      <c r="E30" s="7" t="s">
        <v>47</v>
      </c>
      <c r="F30" s="7" t="s">
        <v>48</v>
      </c>
      <c r="G30" s="7" t="s">
        <v>49</v>
      </c>
      <c r="H30" s="7" t="s">
        <v>50</v>
      </c>
      <c r="I30" s="7" t="s">
        <v>51</v>
      </c>
      <c r="J30" s="7" t="s">
        <v>52</v>
      </c>
      <c r="K30" s="7" t="s">
        <v>53</v>
      </c>
      <c r="L30" s="7" t="s">
        <v>54</v>
      </c>
      <c r="M30" s="7" t="s">
        <v>55</v>
      </c>
      <c r="N30" s="7" t="s">
        <v>56</v>
      </c>
      <c r="O30" s="7" t="s">
        <v>57</v>
      </c>
      <c r="P30" s="7" t="s">
        <v>58</v>
      </c>
      <c r="Q30" s="7" t="s">
        <v>61</v>
      </c>
    </row>
    <row r="31" spans="2:17" x14ac:dyDescent="0.35">
      <c r="B31" s="5" t="str" cm="1">
        <f t="array" aca="1" ref="B31:B48" ca="1">IF(B$3="All",INDIRECT(_xlfn.CONCAT(B$2,"_PM25"),TRUE),B$3)</f>
        <v>AD1</v>
      </c>
      <c r="C31" s="5" t="str">
        <f ca="1">IFERROR(IF(B31="All","-",VLOOKUP($B31,'List of AQMS'!$A$63:$C$82,3,FALSE)),"")</f>
        <v xml:space="preserve">Adur DC - Shoreham-by-sea </v>
      </c>
      <c r="D31" s="5" t="str">
        <f ca="1">IFERROR(IF(B31="All","-",VLOOKUP($B31,'List of AQMS'!$B$40:$C$59,2,FALSE)),"")</f>
        <v>Adur</v>
      </c>
      <c r="E31" s="19" cm="1">
        <f t="array" aca="1" ref="E31" ca="1">IF($B31="All", IF(ISERROR(AVERAGE(E30:E$31)),"NA",AVERAGE(E30:E$31)),IF(ISERROR(INDEX('PM25'!C$4:C$24,MATCH('Monthly Review PM25'!$B31,'PM25'!$B$4:$B$24,0),0)),"",INDEX('PM25'!C$28:C$48,MATCH('Monthly Review PM25'!$B31,'PM25'!$B$28:$B$48),0)))</f>
        <v>0.99462365591397894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8" cm="1">
        <f t="array" aca="1" ref="Q31" ca="1">IF($B31="All", IF(ISERROR(AVERAGE(Q30:Q$31)),"NA",AVERAGE(Q30:Q$31)),IF(ISERROR(INDEX('PM25'!O$4:O$24,MATCH('Monthly Review PM25'!$B31,'PM25'!$B$4:$B$24,0),0)),"",INDEX('PM25'!O$28:O$48,MATCH('Monthly Review PM25'!$B31,'PM25'!$B$28:$B$48),0)))</f>
        <v>0.99462365591397894</v>
      </c>
    </row>
    <row r="32" spans="2:17" x14ac:dyDescent="0.35">
      <c r="B32" s="5" t="str">
        <f ca="1"/>
        <v>BH0</v>
      </c>
      <c r="C32" s="5" t="str">
        <f ca="1">IFERROR(IF(B32="All","-",VLOOKUP($B32,'List of AQMS'!$A$63:$C$82,3,FALSE)),"")</f>
        <v xml:space="preserve">AURN - Preston Park </v>
      </c>
      <c r="D32" s="5" t="str">
        <f ca="1">IFERROR(IF(B32="All","-",VLOOKUP($B32,'List of AQMS'!$B$40:$C$59,2,FALSE)),"")</f>
        <v>Brighton_and_Hove</v>
      </c>
      <c r="E32" s="19" cm="1">
        <f t="array" aca="1" ref="E32" ca="1">IF($B32="All", IF(ISERROR(AVERAGE(E31:E$31)),"NA",AVERAGE(E31:E$31)),IF(ISERROR(INDEX('PM25'!C$4:C$24,MATCH('Monthly Review PM25'!$B32,'PM25'!$B$4:$B$24,0),0)),"",INDEX('PM25'!C$28:C$48,MATCH('Monthly Review PM25'!$B32,'PM25'!$B$28:$B$48),0)))</f>
        <v>0.99865591397849496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8" cm="1">
        <f t="array" aca="1" ref="Q32" ca="1">IF($B32="All", IF(ISERROR(AVERAGE(Q31:Q$31)),"NA",AVERAGE(Q31:Q$31)),IF(ISERROR(INDEX('PM25'!O$4:O$24,MATCH('Monthly Review PM25'!$B32,'PM25'!$B$4:$B$24,0),0)),"",INDEX('PM25'!O$28:O$48,MATCH('Monthly Review PM25'!$B32,'PM25'!$B$28:$B$48),0)))</f>
        <v>0.99865591397849496</v>
      </c>
    </row>
    <row r="33" spans="2:17" x14ac:dyDescent="0.35">
      <c r="B33" s="5" t="str">
        <f ca="1"/>
        <v>BH10</v>
      </c>
      <c r="C33" s="5" t="str">
        <f ca="1">IFERROR(IF(B33="All","-",VLOOKUP($B33,'List of AQMS'!$A$63:$C$82,3,FALSE)),"")</f>
        <v xml:space="preserve">BHCC - North Street </v>
      </c>
      <c r="D33" s="5" t="str">
        <f ca="1">IFERROR(IF(B33="All","-",VLOOKUP($B33,'List of AQMS'!$B$40:$C$59,2,FALSE)),"")</f>
        <v>Brighton_and_Hove</v>
      </c>
      <c r="E33" s="19" cm="1">
        <f t="array" aca="1" ref="E33" ca="1">IF($B33="All", IF(ISERROR(AVERAGE(E$31:E32)),"NA",AVERAGE(E$31:E32)),IF(ISERROR(INDEX('PM25'!C$4:C$24,MATCH('Monthly Review PM25'!$B33,'PM25'!$B$4:$B$24,0),0)),"",INDEX('PM25'!C$28:C$48,MATCH('Monthly Review PM25'!$B33,'PM25'!$B$28:$B$48),0)))</f>
        <v>0.99193548387096797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8" cm="1">
        <f t="array" aca="1" ref="Q33" ca="1">IF($B33="All", IF(ISERROR(AVERAGE(Q$31:Q32)),"NA",AVERAGE(Q$31:Q32)),IF(ISERROR(INDEX('PM25'!O$4:O$24,MATCH('Monthly Review PM25'!$B33,'PM25'!$B$4:$B$24,0),0)),"",INDEX('PM25'!O$28:O$48,MATCH('Monthly Review PM25'!$B33,'PM25'!$B$28:$B$48),0)))</f>
        <v>0.99193548387096797</v>
      </c>
    </row>
    <row r="34" spans="2:17" x14ac:dyDescent="0.35">
      <c r="B34" s="5" t="str">
        <f ca="1"/>
        <v>BH11</v>
      </c>
      <c r="C34" s="5" t="str">
        <f ca="1">IFERROR(IF(B34="All","-",VLOOKUP($B34,'List of AQMS'!$A$63:$C$82,3,FALSE)),"")</f>
        <v>Brighton - Lewes Road, A270</v>
      </c>
      <c r="D34" s="5" t="str">
        <f ca="1">IFERROR(IF(B34="All","-",VLOOKUP($B34,'List of AQMS'!$B$40:$C$59,2,FALSE)),"")</f>
        <v>Brighton_and_Hove</v>
      </c>
      <c r="E34" s="19" cm="1">
        <f t="array" aca="1" ref="E34" ca="1">IF($B34="All", IF(ISERROR(AVERAGE(E$31:E33)),"NA",AVERAGE(E$31:E33)),IF(ISERROR(INDEX('PM25'!C$4:C$24,MATCH('Monthly Review PM25'!$B34,'PM25'!$B$4:$B$24,0),0)),"",INDEX('PM25'!C$28:C$48,MATCH('Monthly Review PM25'!$B34,'PM25'!$B$28:$B$48),0)))</f>
        <v>1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8" cm="1">
        <f t="array" aca="1" ref="Q34" ca="1">IF($B34="All", IF(ISERROR(AVERAGE(Q$31:Q33)),"NA",AVERAGE(Q$31:Q33)),IF(ISERROR(INDEX('PM25'!O$4:O$24,MATCH('Monthly Review PM25'!$B34,'PM25'!$B$4:$B$24,0),0)),"",INDEX('PM25'!O$28:O$48,MATCH('Monthly Review PM25'!$B34,'PM25'!$B$28:$B$48),0)))</f>
        <v>1</v>
      </c>
    </row>
    <row r="35" spans="2:17" x14ac:dyDescent="0.35">
      <c r="B35" s="5" t="str">
        <f ca="1"/>
        <v>CA2</v>
      </c>
      <c r="C35" s="5" t="str">
        <f ca="1">IFERROR(IF(B35="All","-",VLOOKUP($B35,'List of AQMS'!$A$63:$C$82,3,FALSE)),"")</f>
        <v xml:space="preserve">Crawley BC - Gatwick Airport </v>
      </c>
      <c r="D35" s="5" t="str">
        <f ca="1">IFERROR(IF(B35="All","-",VLOOKUP($B35,'List of AQMS'!$B$40:$C$59,2,FALSE)),"")</f>
        <v>Crawley</v>
      </c>
      <c r="E35" s="19" t="str" cm="1">
        <f t="array" aca="1" ref="E35" ca="1">IF($B35="All", IF(ISERROR(AVERAGE(E$31:E34)),"NA",AVERAGE(E$31:E34)),IF(ISERROR(INDEX('PM25'!C$4:C$24,MATCH('Monthly Review PM25'!$B35,'PM25'!$B$4:$B$24,0),0)),"",INDEX('PM25'!C$28:C$48,MATCH('Monthly Review PM25'!$B35,'PM25'!$B$28:$B$48),0)))</f>
        <v>N/A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8" t="str" cm="1">
        <f t="array" aca="1" ref="Q35" ca="1">IF($B35="All", IF(ISERROR(AVERAGE(Q$31:Q34)),"NA",AVERAGE(Q$31:Q34)),IF(ISERROR(INDEX('PM25'!O$4:O$24,MATCH('Monthly Review PM25'!$B35,'PM25'!$B$4:$B$24,0),0)),"",INDEX('PM25'!O$28:O$48,MATCH('Monthly Review PM25'!$B35,'PM25'!$B$28:$B$48),0)))</f>
        <v>N/A</v>
      </c>
    </row>
    <row r="36" spans="2:17" x14ac:dyDescent="0.35">
      <c r="B36" s="5" t="str">
        <f ca="1"/>
        <v>CI1</v>
      </c>
      <c r="C36" s="5" t="str">
        <f ca="1">IFERROR(IF(B36="All","-",VLOOKUP($B36,'List of AQMS'!$A$63:$C$82,3,FALSE)),"")</f>
        <v xml:space="preserve">Chichester DC -A27 Chichester Bypass </v>
      </c>
      <c r="D36" s="5" t="str">
        <f ca="1">IFERROR(IF(B36="All","-",VLOOKUP($B36,'List of AQMS'!$B$40:$C$59,2,FALSE)),"")</f>
        <v>Chichester</v>
      </c>
      <c r="E36" s="19" cm="1">
        <f t="array" aca="1" ref="E36" ca="1">IF($B36="All", IF(ISERROR(AVERAGE(E$31:E35)),"NA",AVERAGE(E$31:E35)),IF(ISERROR(INDEX('PM25'!C$4:C$24,MATCH('Monthly Review PM25'!$B36,'PM25'!$B$4:$B$24,0),0)),"",INDEX('PM25'!C$28:C$48,MATCH('Monthly Review PM25'!$B36,'PM25'!$B$28:$B$48),0)))</f>
        <v>0.99462365591397894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8" cm="1">
        <f t="array" aca="1" ref="Q36" ca="1">IF($B36="All", IF(ISERROR(AVERAGE(Q$31:Q35)),"NA",AVERAGE(Q$31:Q35)),IF(ISERROR(INDEX('PM25'!O$4:O$24,MATCH('Monthly Review PM25'!$B36,'PM25'!$B$4:$B$24,0),0)),"",INDEX('PM25'!O$28:O$48,MATCH('Monthly Review PM25'!$B36,'PM25'!$B$28:$B$48),0)))</f>
        <v>0.99462365591397894</v>
      </c>
    </row>
    <row r="37" spans="2:17" x14ac:dyDescent="0.35">
      <c r="B37" s="5" t="str">
        <f ca="1"/>
        <v>EB3</v>
      </c>
      <c r="C37" s="5" t="str">
        <f ca="1">IFERROR(IF(B37="All","-",VLOOKUP($B37,'List of AQMS'!$A$63:$C$82,3,FALSE)),"")</f>
        <v xml:space="preserve">AURN - Holly Place </v>
      </c>
      <c r="D37" s="5" t="str">
        <f ca="1">IFERROR(IF(B37="All","-",VLOOKUP($B37,'List of AQMS'!$B$40:$C$59,2,FALSE)),"")</f>
        <v>Eastbourne</v>
      </c>
      <c r="E37" s="19" cm="1">
        <f t="array" aca="1" ref="E37" ca="1">IF($B37="All", IF(ISERROR(AVERAGE(E$31:E36)),"NA",AVERAGE(E$31:E36)),IF(ISERROR(INDEX('PM25'!C$4:C$24,MATCH('Monthly Review PM25'!$B37,'PM25'!$B$4:$B$24,0),0)),"",INDEX('PM25'!C$28:C$48,MATCH('Monthly Review PM25'!$B37,'PM25'!$B$28:$B$48),0)))</f>
        <v>0.99865591397849496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8" cm="1">
        <f t="array" aca="1" ref="Q37" ca="1">IF($B37="All", IF(ISERROR(AVERAGE(Q$31:Q36)),"NA",AVERAGE(Q$31:Q36)),IF(ISERROR(INDEX('PM25'!O$4:O$24,MATCH('Monthly Review PM25'!$B37,'PM25'!$B$4:$B$24,0),0)),"",INDEX('PM25'!O$28:O$48,MATCH('Monthly Review PM25'!$B37,'PM25'!$B$28:$B$48),0)))</f>
        <v>0.99865591397849496</v>
      </c>
    </row>
    <row r="38" spans="2:17" x14ac:dyDescent="0.35">
      <c r="B38" s="5" t="str">
        <f ca="1"/>
        <v>HO2</v>
      </c>
      <c r="C38" s="5" t="str">
        <f ca="1">IFERROR(IF(B38="All","-",VLOOKUP($B38,'List of AQMS'!$A$63:$C$82,3,FALSE)),"")</f>
        <v xml:space="preserve">Horsham DC - Park Way </v>
      </c>
      <c r="D38" s="5" t="str">
        <f ca="1">IFERROR(IF(B38="All","-",VLOOKUP($B38,'List of AQMS'!$B$40:$C$59,2,FALSE)),"")</f>
        <v>Horsham</v>
      </c>
      <c r="E38" s="19" cm="1">
        <f t="array" aca="1" ref="E38" ca="1">IF($B38="All", IF(ISERROR(AVERAGE(E$31:E37)),"NA",AVERAGE(E$31:E37)),IF(ISERROR(INDEX('PM25'!C$4:C$24,MATCH('Monthly Review PM25'!$B38,'PM25'!$B$4:$B$24,0),0)),"",INDEX('PM25'!C$28:C$48,MATCH('Monthly Review PM25'!$B38,'PM25'!$B$28:$B$48),0)))</f>
        <v>0.10752688172043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8" cm="1">
        <f t="array" aca="1" ref="Q38" ca="1">IF($B38="All", IF(ISERROR(AVERAGE(Q$31:Q37)),"NA",AVERAGE(Q$31:Q37)),IF(ISERROR(INDEX('PM25'!O$4:O$24,MATCH('Monthly Review PM25'!$B38,'PM25'!$B$4:$B$24,0),0)),"",INDEX('PM25'!O$28:O$48,MATCH('Monthly Review PM25'!$B38,'PM25'!$B$28:$B$48),0)))</f>
        <v>0.10752688172043</v>
      </c>
    </row>
    <row r="39" spans="2:17" x14ac:dyDescent="0.35">
      <c r="B39" s="5" t="str">
        <f ca="1"/>
        <v>HO4</v>
      </c>
      <c r="C39" s="5" t="str">
        <f ca="1">IFERROR(IF(B39="All","-",VLOOKUP($B39,'List of AQMS'!$A$63:$C$82,3,FALSE)),"")</f>
        <v xml:space="preserve">AURN - Storrington </v>
      </c>
      <c r="D39" s="5" t="str">
        <f ca="1">IFERROR(IF(B39="All","-",VLOOKUP($B39,'List of AQMS'!$B$40:$C$59,2,FALSE)),"")</f>
        <v>Horsham</v>
      </c>
      <c r="E39" s="19" cm="1">
        <f t="array" aca="1" ref="E39" ca="1">IF($B39="All", IF(ISERROR(AVERAGE(E$31:E38)),"NA",AVERAGE(E$31:E38)),IF(ISERROR(INDEX('PM25'!C$4:C$24,MATCH('Monthly Review PM25'!$B39,'PM25'!$B$4:$B$24,0),0)),"",INDEX('PM25'!C$28:C$48,MATCH('Monthly Review PM25'!$B39,'PM25'!$B$28:$B$48),0)))</f>
        <v>0.255376344086022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8" cm="1">
        <f t="array" aca="1" ref="Q39" ca="1">IF($B39="All", IF(ISERROR(AVERAGE(Q$31:Q38)),"NA",AVERAGE(Q$31:Q38)),IF(ISERROR(INDEX('PM25'!O$4:O$24,MATCH('Monthly Review PM25'!$B39,'PM25'!$B$4:$B$24,0),0)),"",INDEX('PM25'!O$28:O$48,MATCH('Monthly Review PM25'!$B39,'PM25'!$B$28:$B$48),0)))</f>
        <v>0.255376344086022</v>
      </c>
    </row>
    <row r="40" spans="2:17" x14ac:dyDescent="0.35">
      <c r="B40" s="5" t="str">
        <f ca="1"/>
        <v>HO5</v>
      </c>
      <c r="C40" s="5" t="str">
        <f ca="1">IFERROR(IF(B40="All","-",VLOOKUP($B40,'List of AQMS'!$A$63:$C$82,3,FALSE)),"")</f>
        <v xml:space="preserve">Horsham DC - Cowfold </v>
      </c>
      <c r="D40" s="5" t="str">
        <f ca="1">IFERROR(IF(B40="All","-",VLOOKUP($B40,'List of AQMS'!$B$40:$C$59,2,FALSE)),"")</f>
        <v>Horsham</v>
      </c>
      <c r="E40" s="19" cm="1">
        <f t="array" aca="1" ref="E40" ca="1">IF($B40="All", IF(ISERROR(AVERAGE(E$31:E39)),"NA",AVERAGE(E$31:E39)),IF(ISERROR(INDEX('PM25'!C$4:C$24,MATCH('Monthly Review PM25'!$B40,'PM25'!$B$4:$B$24,0),0)),"",INDEX('PM25'!C$28:C$48,MATCH('Monthly Review PM25'!$B40,'PM25'!$B$28:$B$48),0)))</f>
        <v>0.94623655913978499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8" cm="1">
        <f t="array" aca="1" ref="Q40" ca="1">IF($B40="All", IF(ISERROR(AVERAGE(Q$31:Q39)),"NA",AVERAGE(Q$31:Q39)),IF(ISERROR(INDEX('PM25'!O$4:O$24,MATCH('Monthly Review PM25'!$B40,'PM25'!$B$4:$B$24,0),0)),"",INDEX('PM25'!O$28:O$48,MATCH('Monthly Review PM25'!$B40,'PM25'!$B$28:$B$48),0)))</f>
        <v>0.94623655913978499</v>
      </c>
    </row>
    <row r="41" spans="2:17" x14ac:dyDescent="0.35">
      <c r="B41" s="5" t="str">
        <f ca="1"/>
        <v>HT1</v>
      </c>
      <c r="C41" s="5" t="str">
        <f ca="1">IFERROR(IF(B41="All","-",VLOOKUP($B41,'List of AQMS'!$A$63:$C$82,3,FALSE)),"")</f>
        <v xml:space="preserve">Hastings BC - Bexhill Rd, Bulverhythe </v>
      </c>
      <c r="D41" s="5" t="str">
        <f ca="1">IFERROR(IF(B41="All","-",VLOOKUP($B41,'List of AQMS'!$B$40:$C$59,2,FALSE)),"")</f>
        <v>Hastings</v>
      </c>
      <c r="E41" s="19" cm="1">
        <f t="array" aca="1" ref="E41" ca="1">IF($B41="All", IF(ISERROR(AVERAGE(E$31:E40)),"NA",AVERAGE(E$31:E40)),IF(ISERROR(INDEX('PM25'!C$4:C$24,MATCH('Monthly Review PM25'!$B41,'PM25'!$B$4:$B$24,0),0)),"",INDEX('PM25'!C$28:C$48,MATCH('Monthly Review PM25'!$B41,'PM25'!$B$28:$B$48),0)))</f>
        <v>0.95295698924731198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8" cm="1">
        <f t="array" aca="1" ref="Q41" ca="1">IF($B41="All", IF(ISERROR(AVERAGE(Q$31:Q40)),"NA",AVERAGE(Q$31:Q40)),IF(ISERROR(INDEX('PM25'!O$4:O$24,MATCH('Monthly Review PM25'!$B41,'PM25'!$B$4:$B$24,0),0)),"",INDEX('PM25'!O$28:O$48,MATCH('Monthly Review PM25'!$B41,'PM25'!$B$28:$B$48),0)))</f>
        <v>0.95295698924731198</v>
      </c>
    </row>
    <row r="42" spans="2:17" x14ac:dyDescent="0.35">
      <c r="B42" s="5" t="str">
        <f ca="1"/>
        <v>LL1</v>
      </c>
      <c r="C42" s="5" t="str">
        <f ca="1">IFERROR(IF(B42="All","-",VLOOKUP($B42,'List of AQMS'!$A$63:$C$82,3,FALSE)),"")</f>
        <v xml:space="preserve">AURN - Lullington Heath </v>
      </c>
      <c r="D42" s="5" t="str">
        <f ca="1">IFERROR(IF(B42="All","-",VLOOKUP($B42,'List of AQMS'!$B$40:$C$59,2,FALSE)),"")</f>
        <v>Wealden</v>
      </c>
      <c r="E42" s="19" cm="1">
        <f t="array" aca="1" ref="E42" ca="1">IF($B42="All", IF(ISERROR(AVERAGE(E$31:E41)),"NA",AVERAGE(E$31:E41)),IF(ISERROR(INDEX('PM25'!C$4:C$24,MATCH('Monthly Review PM25'!$B42,'PM25'!$B$4:$B$24,0),0)),"",INDEX('PM25'!C$28:C$48,MATCH('Monthly Review PM25'!$B42,'PM25'!$B$28:$B$48),0)))</f>
        <v>0.99596774193548399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8" cm="1">
        <f t="array" aca="1" ref="Q42" ca="1">IF($B42="All", IF(ISERROR(AVERAGE(Q$31:Q41)),"NA",AVERAGE(Q$31:Q41)),IF(ISERROR(INDEX('PM25'!O$4:O$24,MATCH('Monthly Review PM25'!$B42,'PM25'!$B$4:$B$24,0),0)),"",INDEX('PM25'!O$28:O$48,MATCH('Monthly Review PM25'!$B42,'PM25'!$B$28:$B$48),0)))</f>
        <v>0.99596774193548399</v>
      </c>
    </row>
    <row r="43" spans="2:17" x14ac:dyDescent="0.35">
      <c r="B43" s="5" t="str">
        <f ca="1"/>
        <v>LS8</v>
      </c>
      <c r="C43" s="5" t="str">
        <f ca="1">IFERROR(IF(B43="All","-",VLOOKUP($B43,'List of AQMS'!$A$63:$C$82,3,FALSE)),"")</f>
        <v xml:space="preserve">Lewes DC – Little East Street </v>
      </c>
      <c r="D43" s="5" t="str">
        <f ca="1">IFERROR(IF(B43="All","-",VLOOKUP($B43,'List of AQMS'!$B$40:$C$59,2,FALSE)),"")</f>
        <v>Lewes</v>
      </c>
      <c r="E43" s="19" cm="1">
        <f t="array" aca="1" ref="E43" ca="1">IF($B43="All", IF(ISERROR(AVERAGE(E$31:E39)),"NA",AVERAGE(E$31:E39)),IF(ISERROR(INDEX('PM25'!C$4:C$24,MATCH('Monthly Review PM25'!$B43,'PM25'!$B$4:$B$24,0),0)),"",INDEX('PM25'!C$28:C$48,MATCH('Monthly Review PM25'!$B43,'PM25'!$B$28:$B$48),0)))</f>
        <v>1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8" cm="1">
        <f t="array" aca="1" ref="Q43" ca="1">IF($B43="All", IF(ISERROR(AVERAGE(Q$31:Q39)),"NA",AVERAGE(Q$31:Q39)),IF(ISERROR(INDEX('PM25'!O$4:O$24,MATCH('Monthly Review PM25'!$B43,'PM25'!$B$4:$B$24,0),0)),"",INDEX('PM25'!O$28:O$48,MATCH('Monthly Review PM25'!$B43,'PM25'!$B$28:$B$48),0)))</f>
        <v>1</v>
      </c>
    </row>
    <row r="44" spans="2:17" x14ac:dyDescent="0.35">
      <c r="B44" s="24" t="str">
        <f ca="1"/>
        <v>RY2</v>
      </c>
      <c r="C44" s="5" t="str">
        <f ca="1">IFERROR(IF(B44="All","-",VLOOKUP($B44,'List of AQMS'!$A$63:$C$82,3,FALSE)),"")</f>
        <v xml:space="preserve">Rother DC -  De La Warr Road </v>
      </c>
      <c r="D44" s="5" t="str">
        <f ca="1">IFERROR(IF(B44="All","-",VLOOKUP($B44,'List of AQMS'!$B$40:$C$59,2,FALSE)),"")</f>
        <v>Rother</v>
      </c>
      <c r="E44" s="19" cm="1">
        <f t="array" aca="1" ref="E44" ca="1">IF($B44="All", IF(ISERROR(AVERAGE(E$31:E43)),"NA",AVERAGE(E$31:E43)),IF(ISERROR(INDEX('PM25'!C$4:C$24,MATCH('Monthly Review PM25'!$B44,'PM25'!$B$4:$B$24,0),0)),"",INDEX('PM25'!C$28:C$48,MATCH('Monthly Review PM25'!$B44,'PM25'!$B$28:$B$48),0)))</f>
        <v>1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8" cm="1">
        <f t="array" aca="1" ref="Q44" ca="1">IF($B44="All", IF(ISERROR(AVERAGE(Q$31:Q43)),"NA",AVERAGE(Q$31:Q43)),IF(ISERROR(INDEX('PM25'!O$4:O$24,MATCH('Monthly Review PM25'!$B44,'PM25'!$B$4:$B$24,0),0)),"",INDEX('PM25'!O$28:O$48,MATCH('Monthly Review PM25'!$B44,'PM25'!$B$28:$B$48),0)))</f>
        <v>1</v>
      </c>
    </row>
    <row r="45" spans="2:17" x14ac:dyDescent="0.35">
      <c r="B45" s="24" t="str">
        <f ca="1"/>
        <v>WT2</v>
      </c>
      <c r="C45" s="5" t="str">
        <f ca="1">IFERROR(IF(B45="All","-",VLOOKUP($B45,'List of AQMS'!$A$63:$C$82,3,FALSE)),"")</f>
        <v xml:space="preserve">Worthing BC - A27 Grove Lodge </v>
      </c>
      <c r="D45" s="5" t="str">
        <f ca="1">IFERROR(IF(B45="All","-",VLOOKUP($B45,'List of AQMS'!$B$40:$C$59,2,FALSE)),"")</f>
        <v>Worthing</v>
      </c>
      <c r="E45" s="19" cm="1">
        <f t="array" aca="1" ref="E45" ca="1">IF($B45="All", IF(ISERROR(AVERAGE(E$31:E44)),"NA",AVERAGE(E$31:E44)),IF(ISERROR(INDEX('PM25'!C$4:C$24,MATCH('Monthly Review PM25'!$B45,'PM25'!$B$4:$B$24,0),0)),"",INDEX('PM25'!C$28:C$48,MATCH('Monthly Review PM25'!$B45,'PM25'!$B$28:$B$48),0)))</f>
        <v>0.90322580645161299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8" cm="1">
        <f t="array" aca="1" ref="Q45" ca="1">IF($B45="All", IF(ISERROR(AVERAGE(Q$31:Q44)),"NA",AVERAGE(Q$31:Q44)),IF(ISERROR(INDEX('PM25'!O$4:O$24,MATCH('Monthly Review PM25'!$B45,'PM25'!$B$4:$B$24,0),0)),"",INDEX('PM25'!O$28:O$48,MATCH('Monthly Review PM25'!$B45,'PM25'!$B$28:$B$48),0)))</f>
        <v>0.90322580645161299</v>
      </c>
    </row>
    <row r="46" spans="2:17" x14ac:dyDescent="0.35">
      <c r="B46" s="24" t="str">
        <f ca="1"/>
        <v>WT3</v>
      </c>
      <c r="C46" s="5" t="str">
        <f ca="1">IFERROR(IF(B46="All","-",VLOOKUP($B46,'List of AQMS'!$A$63:$C$82,3,FALSE)),"")</f>
        <v>Worthing East - Ten Acres</v>
      </c>
      <c r="D46" s="5" t="str">
        <f ca="1">IFERROR(IF(B46="All","-",VLOOKUP($B46,'List of AQMS'!$B$40:$C$59,2,FALSE)),"")</f>
        <v>Worthing</v>
      </c>
      <c r="E46" s="19" cm="1">
        <f t="array" aca="1" ref="E46" ca="1">IF($B46="All", IF(ISERROR(AVERAGE(E$31:E45)),"NA",AVERAGE(E$31:E45)),IF(ISERROR(INDEX('PM25'!C$4:C$24,MATCH('Monthly Review PM25'!$B46,'PM25'!$B$4:$B$24,0),0)),"",INDEX('PM25'!C$28:C$48,MATCH('Monthly Review PM25'!$B46,'PM25'!$B$28:$B$48),0)))</f>
        <v>0.94623655913978499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8" cm="1">
        <f t="array" aca="1" ref="Q46" ca="1">IF($B46="All", IF(ISERROR(AVERAGE(Q$31:Q45)),"NA",AVERAGE(Q$31:Q45)),IF(ISERROR(INDEX('PM25'!O$4:O$24,MATCH('Monthly Review PM25'!$B46,'PM25'!$B$4:$B$24,0),0)),"",INDEX('PM25'!O$28:O$48,MATCH('Monthly Review PM25'!$B46,'PM25'!$B$28:$B$48),0)))</f>
        <v>0.94623655913978499</v>
      </c>
    </row>
    <row r="47" spans="2:17" x14ac:dyDescent="0.35">
      <c r="B47" s="24" t="str">
        <f ca="1"/>
        <v>MS1</v>
      </c>
      <c r="C47" s="5" t="str">
        <f ca="1">IFERROR(IF(B47="All","-",VLOOKUP($B47,'List of AQMS'!$A$63:$C$82,3,FALSE)),"")</f>
        <v>Mid Sussex DC - London Road (East Grinstead)</v>
      </c>
      <c r="D47" s="5" t="str">
        <f ca="1">IFERROR(IF(B47="All","-",VLOOKUP($B47,'List of AQMS'!$B$40:$C$59,2,FALSE)),"")</f>
        <v>Mid_Sussex</v>
      </c>
      <c r="E47" s="19" cm="1">
        <f t="array" aca="1" ref="E47" ca="1">IF($B47="All", IF(ISERROR(AVERAGE(E$31:E46)),"NA",AVERAGE(E$31:E46)),IF(ISERROR(INDEX('PM25'!C$4:C$24,MATCH('Monthly Review PM25'!$B47,'PM25'!$B$4:$B$24,0),0)),"",INDEX('PM25'!C$28:C$48,MATCH('Monthly Review PM25'!$B47,'PM25'!$B$28:$B$48),0)))</f>
        <v>0.49731182795698897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8" cm="1">
        <f t="array" aca="1" ref="Q47" ca="1">IF($B47="All", IF(ISERROR(AVERAGE(Q$31:Q46)),"NA",AVERAGE(Q$31:Q46)),IF(ISERROR(INDEX('PM25'!O$4:O$24,MATCH('Monthly Review PM25'!$B47,'PM25'!$B$4:$B$24,0),0)),"",INDEX('PM25'!O$28:O$48,MATCH('Monthly Review PM25'!$B47,'PM25'!$B$28:$B$48),0)))</f>
        <v>0.49731182795698897</v>
      </c>
    </row>
    <row r="48" spans="2:17" x14ac:dyDescent="0.35">
      <c r="B48" s="24" t="str">
        <f ca="1"/>
        <v>All</v>
      </c>
      <c r="C48" s="5" t="str">
        <f ca="1">IFERROR(IF(B48="All","-",VLOOKUP($B48,'List of AQMS'!$A$63:$C$82,3,FALSE)),"")</f>
        <v>-</v>
      </c>
      <c r="D48" s="5" t="str">
        <f ca="1">IFERROR(IF(B48="All","-",VLOOKUP($B48,'List of AQMS'!$B$40:$C$59,2,FALSE)),"")</f>
        <v>-</v>
      </c>
      <c r="E48" s="19" cm="1">
        <f t="array" aca="1" ref="E48" ca="1">IF($B48="All", IF(ISERROR(AVERAGE(E$31:E47)),"NA",AVERAGE(E$31:E47)),IF(ISERROR(INDEX('PM25'!C$4:C$24,MATCH('Monthly Review PM25'!$B48,'PM25'!$B$4:$B$24,0),0)),"",INDEX('PM25'!C$28:C$48,MATCH('Monthly Review PM25'!$B48,'PM25'!$B$28:$B$48),0)))</f>
        <v>0.84895833333333326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8" cm="1">
        <f t="array" aca="1" ref="Q48" ca="1">IF($B48="All", IF(ISERROR(AVERAGE(Q$31:Q43)),"NA",AVERAGE(Q$31:Q43)),IF(ISERROR(INDEX('PM25'!O$4:O$24,MATCH('Monthly Review PM25'!$B48,'PM25'!$B$4:$B$24,0),0)),"",INDEX('PM25'!O$28:O$48,MATCH('Monthly Review PM25'!$B48,'PM25'!$B$28:$B$48),0)))</f>
        <v>0.85304659498207902</v>
      </c>
    </row>
    <row r="49" spans="2:17" x14ac:dyDescent="0.35">
      <c r="B49" s="100" t="s">
        <v>62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2"/>
    </row>
  </sheetData>
  <sheetProtection algorithmName="SHA-512" hashValue="AhOodMJNIUa7V48ZUKGu4A6jnVwIIL2VMzpBN0KRVIl/VveF036oP+qEpAeOlV2yiQb7z1ohxFNYF+YZi466uA==" saltValue="4ctTjkMEUMU47B25bJrhMA==" spinCount="100000" sheet="1" objects="1" scenarios="1"/>
  <mergeCells count="4">
    <mergeCell ref="B7:Q7"/>
    <mergeCell ref="B27:Q27"/>
    <mergeCell ref="B29:Q29"/>
    <mergeCell ref="B49:Q49"/>
  </mergeCells>
  <phoneticPr fontId="1" type="noConversion"/>
  <conditionalFormatting sqref="E31:E48">
    <cfRule type="cellIs" dxfId="5" priority="1" operator="lessThan">
      <formula>0.75</formula>
    </cfRule>
  </conditionalFormatting>
  <conditionalFormatting sqref="E9:Q26">
    <cfRule type="cellIs" dxfId="4" priority="3" operator="greaterThan">
      <formula>20</formula>
    </cfRule>
  </conditionalFormatting>
  <dataValidations count="1">
    <dataValidation type="list" allowBlank="1" showInputMessage="1" showErrorMessage="1" sqref="B3" xr:uid="{902547D6-1C6F-4137-A8EA-04C9BC6A92AF}">
      <formula1>INDIRECT(_xlfn.CONCAT($B$2,"_PM25"))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415E1-7959-4676-A854-2C57C79DDEBC}">
          <x14:formula1>
            <xm:f>'List of AQMS'!$P$28:$AB$28</xm:f>
          </x14:formula1>
          <xm:sqref>B2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EAA3-146F-4880-8C48-110A218C10D5}">
  <sheetPr codeName="Sheet7"/>
  <dimension ref="A2:R31"/>
  <sheetViews>
    <sheetView zoomScale="70" zoomScaleNormal="70" workbookViewId="0">
      <selection activeCell="F28" sqref="F28"/>
    </sheetView>
  </sheetViews>
  <sheetFormatPr defaultRowHeight="14.5" x14ac:dyDescent="0.35"/>
  <cols>
    <col min="1" max="1" width="26.1796875" customWidth="1"/>
    <col min="2" max="2" width="9.81640625" customWidth="1"/>
    <col min="3" max="3" width="41" bestFit="1" customWidth="1"/>
    <col min="4" max="4" width="24.54296875" bestFit="1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182</v>
      </c>
    </row>
    <row r="7" spans="1:17" ht="16.5" x14ac:dyDescent="0.35">
      <c r="B7" s="86" t="s">
        <v>171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13" ca="1">IF(B$3="All",INDIRECT(_xlfn.CONCAT(B$2,"_O3"),TRUE),B$3)</f>
        <v>BH0</v>
      </c>
      <c r="C9" s="5" t="str">
        <f ca="1">IFERROR(IF(B9="All","-",VLOOKUP($B9,'List of AQMS'!$A$63:$C$81,3,FALSE)),"")</f>
        <v xml:space="preserve">AURN - Preston Park </v>
      </c>
      <c r="D9" s="5" t="str">
        <f ca="1">IFERROR(IF(B9="All","-",VLOOKUP($B9,'List of AQMS'!$B$40:$C$58,2,FALSE)),"")</f>
        <v>Brighton_and_Hove</v>
      </c>
      <c r="E9" s="18" cm="1">
        <f t="array" aca="1" ref="E9" ca="1">IF($B9="All", IF(ISERROR(AVERAGE(E8:E$9)),"NA",AVERAGE(E8:E$9)),IF(ISERROR(INDEX('O3'!C$4:C$23,MATCH('Monthly Review O3'!$B9,'O3'!$B$4:$B$23,0),0)),"",INDEX('O3'!C$4:C$23,MATCH('Monthly Review O3'!$B9,'O3'!$B$4:$B$23),0)))</f>
        <v>39.312732383200398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33" cm="1">
        <f t="array" aca="1" ref="Q9" ca="1">IF($B9="All", IF(ISERROR(AVERAGE(Q8:Q$9)),"NA",AVERAGE(Q8:Q$9)),IF(ISERROR(INDEX('O3'!O$4:O$23,MATCH('Monthly Review O3'!$B9,'O3'!$B$4:$B$23,0),0)),"",INDEX('O3'!O$4:O$23,MATCH('Monthly Review O3'!$B9,'O3'!$B$4:$B$23),0)))</f>
        <v>39.312732383200398</v>
      </c>
    </row>
    <row r="10" spans="1:17" x14ac:dyDescent="0.35">
      <c r="B10" s="5" t="str">
        <f ca="1"/>
        <v>EB1</v>
      </c>
      <c r="C10" s="5" t="str">
        <f ca="1">IFERROR(IF(B10="All","-",VLOOKUP($B10,'List of AQMS'!$A$63:$C$81,3,FALSE)),"")</f>
        <v xml:space="preserve">Eastbourne BC - Devonshire Park </v>
      </c>
      <c r="D10" s="5" t="str">
        <f ca="1">IFERROR(IF(B10="All","-",VLOOKUP($B10,'List of AQMS'!$B$40:$C$58,2,FALSE)),"")</f>
        <v>Eastbourne</v>
      </c>
      <c r="E10" s="18" cm="1">
        <f t="array" aca="1" ref="E10" ca="1">IF($B10="All", IF(ISERROR(AVERAGE(E9:E$9)),"NA",AVERAGE(E9:E$9)),IF(ISERROR(INDEX('O3'!C$4:C$23,MATCH('Monthly Review O3'!$B10,'O3'!$B$4:$B$23,0),0)),"",INDEX('O3'!C$4:C$23,MATCH('Monthly Review O3'!$B10,'O3'!$B$4:$B$23),0)))</f>
        <v>62.789247311827999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3" cm="1">
        <f t="array" aca="1" ref="Q10" ca="1">IF($B10="All", IF(ISERROR(AVERAGE(Q9:Q$9)),"NA",AVERAGE(Q9:Q$9)),IF(ISERROR(INDEX('O3'!O$4:O$23,MATCH('Monthly Review O3'!$B10,'O3'!$B$4:$B$23,0),0)),"",INDEX('O3'!O$4:O$23,MATCH('Monthly Review O3'!$B10,'O3'!$B$4:$B$23),0)))</f>
        <v>62.789247311827999</v>
      </c>
    </row>
    <row r="11" spans="1:17" x14ac:dyDescent="0.35">
      <c r="B11" s="5" t="str">
        <f ca="1"/>
        <v>LL1</v>
      </c>
      <c r="C11" s="5" t="str">
        <f ca="1">IFERROR(IF(B11="All","-",VLOOKUP($B11,'List of AQMS'!$A$63:$C$81,3,FALSE)),"")</f>
        <v xml:space="preserve">AURN - Lullington Heath </v>
      </c>
      <c r="D11" s="5" t="str">
        <f ca="1">IFERROR(IF(B11="All","-",VLOOKUP($B11,'List of AQMS'!$B$40:$C$58,2,FALSE)),"")</f>
        <v>Wealden</v>
      </c>
      <c r="E11" s="18" cm="1">
        <f t="array" aca="1" ref="E11" ca="1">IF($B11="All", IF(ISERROR(AVERAGE(E$9:E10)),"NA",AVERAGE(E$9:E10)),IF(ISERROR(INDEX('O3'!C$4:C$23,MATCH('Monthly Review O3'!$B11,'O3'!$B$4:$B$23,0),0)),"",INDEX('O3'!C$4:C$23,MATCH('Monthly Review O3'!$B11,'O3'!$B$4:$B$23),0)))</f>
        <v>66.469444444444406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3" cm="1">
        <f t="array" aca="1" ref="Q11" ca="1">IF($B11="All", IF(ISERROR(AVERAGE(Q$9:Q10)),"NA",AVERAGE(Q$9:Q10)),IF(ISERROR(INDEX('O3'!O$4:O$23,MATCH('Monthly Review O3'!$B11,'O3'!$B$4:$B$23,0),0)),"",INDEX('O3'!O$4:O$23,MATCH('Monthly Review O3'!$B11,'O3'!$B$4:$B$23),0)))</f>
        <v>66.469444444444406</v>
      </c>
    </row>
    <row r="12" spans="1:17" x14ac:dyDescent="0.35">
      <c r="B12" s="5" t="str">
        <f ca="1"/>
        <v>LS7</v>
      </c>
      <c r="C12" s="5" t="str">
        <f ca="1">IFERROR(IF(B12="All","-",VLOOKUP($B12,'List of AQMS'!$A$63:$C$81,3,FALSE)),"")</f>
        <v>Lewes DC - Newhaven</v>
      </c>
      <c r="D12" s="5" t="str">
        <f ca="1">IFERROR(IF(B12="All","-",VLOOKUP($B12,'List of AQMS'!$B$40:$C$58,2,FALSE)),"")</f>
        <v>Lewes</v>
      </c>
      <c r="E12" s="18" t="str" cm="1">
        <f t="array" aca="1" ref="E12" ca="1">IF($B12="All", IF(ISERROR(AVERAGE(E$9:E11)),"NA",AVERAGE(E$9:E11)),IF(ISERROR(INDEX('O3'!C$4:C$23,MATCH('Monthly Review O3'!$B12,'O3'!$B$4:$B$23,0),0)),"",INDEX('O3'!C$4:C$23,MATCH('Monthly Review O3'!$B12,'O3'!$B$4:$B$23),0)))</f>
        <v>N/A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33" t="str" cm="1">
        <f t="array" aca="1" ref="Q12" ca="1">IF($B12="All", IF(ISERROR(AVERAGE(Q$9:Q11)),"NA",AVERAGE(Q$9:Q11)),IF(ISERROR(INDEX('O3'!O$4:O$23,MATCH('Monthly Review O3'!$B12,'O3'!$B$4:$B$23,0),0)),"",INDEX('O3'!O$4:O$23,MATCH('Monthly Review O3'!$B12,'O3'!$B$4:$B$23),0)))</f>
        <v>N/A</v>
      </c>
    </row>
    <row r="13" spans="1:17" x14ac:dyDescent="0.35">
      <c r="B13" s="5" t="str">
        <f ca="1"/>
        <v>All</v>
      </c>
      <c r="C13" s="5" t="str">
        <f ca="1">IFERROR(IF(B13="All","-",VLOOKUP($B13,'List of AQMS'!$A$63:$C$81,3,FALSE)),"")</f>
        <v>-</v>
      </c>
      <c r="D13" s="5" t="str">
        <f ca="1">IFERROR(IF(B13="All","-",VLOOKUP($B13,'List of AQMS'!$B$40:$C$58,2,FALSE)),"")</f>
        <v>-</v>
      </c>
      <c r="E13" s="18" cm="1">
        <f t="array" aca="1" ref="E13" ca="1">IF($B13="All", IF(ISERROR(AVERAGE(E$9:E12)),"NA",AVERAGE(E$9:E12)),IF(ISERROR(INDEX('O3'!C$4:C$23,MATCH('Monthly Review O3'!$B13,'O3'!$B$4:$B$23,0),0)),"",INDEX('O3'!C$4:C$23,MATCH('Monthly Review O3'!$B13,'O3'!$B$4:$B$23),0)))</f>
        <v>56.190474713157606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33" cm="1">
        <f t="array" aca="1" ref="Q13" ca="1">IF($B13="All", IF(ISERROR(AVERAGE(E13:P13)),"NA",AVERAGE(E13:P13)),IF(ISERROR(INDEX('O3'!O$4:O$23,MATCH('Monthly Review O3'!$B13,'O3'!$B$4:$B$23,0),0)),"",INDEX('O3'!O$4:O$23,MATCH('Monthly Review O3'!$B13,'O3'!$B$4:$B$23),0)))</f>
        <v>56.190474713157606</v>
      </c>
    </row>
    <row r="15" spans="1:17" x14ac:dyDescent="0.35">
      <c r="B15" s="49"/>
      <c r="C15" s="94" t="s">
        <v>60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6"/>
    </row>
    <row r="16" spans="1:17" x14ac:dyDescent="0.35">
      <c r="B16" s="7" t="s">
        <v>44</v>
      </c>
      <c r="C16" s="7" t="s">
        <v>45</v>
      </c>
      <c r="D16" s="7" t="s">
        <v>46</v>
      </c>
      <c r="E16" s="7" t="s">
        <v>47</v>
      </c>
      <c r="F16" s="7" t="s">
        <v>48</v>
      </c>
      <c r="G16" s="7" t="s">
        <v>49</v>
      </c>
      <c r="H16" s="7" t="s">
        <v>50</v>
      </c>
      <c r="I16" s="7" t="s">
        <v>51</v>
      </c>
      <c r="J16" s="7" t="s">
        <v>52</v>
      </c>
      <c r="K16" s="7" t="s">
        <v>53</v>
      </c>
      <c r="L16" s="7" t="s">
        <v>54</v>
      </c>
      <c r="M16" s="7" t="s">
        <v>55</v>
      </c>
      <c r="N16" s="7" t="s">
        <v>56</v>
      </c>
      <c r="O16" s="7" t="s">
        <v>57</v>
      </c>
      <c r="P16" s="7" t="s">
        <v>58</v>
      </c>
      <c r="Q16" s="7" t="s">
        <v>61</v>
      </c>
    </row>
    <row r="17" spans="2:18" x14ac:dyDescent="0.35">
      <c r="B17" s="5" t="str" cm="1">
        <f t="array" aca="1" ref="B17:B21" ca="1">IF(B$3="All",INDIRECT(_xlfn.CONCAT(B$2,"_O3"),TRUE),B$3)</f>
        <v>BH0</v>
      </c>
      <c r="C17" s="5" t="str">
        <f ca="1">IFERROR(IF(B17="All","-",VLOOKUP($B17,'List of AQMS'!$A$63:$C$81,3,FALSE)),"")</f>
        <v xml:space="preserve">AURN - Preston Park </v>
      </c>
      <c r="D17" s="5" t="str">
        <f ca="1">IFERROR(IF(B17="All","-",VLOOKUP($B17,'List of AQMS'!$B$40:$C$58,2,FALSE)),"")</f>
        <v>Brighton_and_Hove</v>
      </c>
      <c r="E17" s="19" cm="1">
        <f t="array" aca="1" ref="E17" ca="1">IF($B17="All", IF(ISERROR(AVERAGE(E16:E$17)),"NA",AVERAGE(E16:E$17)),IF(ISERROR(INDEX('O3'!C$4:C$23,MATCH('Monthly Review O3'!$B17,'O3'!$B$4:$B$23,0),0)),"",INDEX('O3'!C$28:C$47,MATCH('Monthly Review O3'!$B17,'O3'!$B$28:$B$47),0)))</f>
        <v>0.99462365591397894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8" cm="1">
        <f t="array" aca="1" ref="Q17" ca="1">IF($B17="All", IF(ISERROR(AVERAGE(Q16:Q$17)),"NA",AVERAGE(Q16:Q$17)),IF(ISERROR(INDEX('O3'!O$4:O$23,MATCH('Monthly Review O3'!$B17,'O3'!$B$4:$B$23,0),0)),"",INDEX('O3'!O$28:O$47,MATCH('Monthly Review O3'!$B17,'O3'!$B$28:$B$47),0)))</f>
        <v>0.99462365591397894</v>
      </c>
    </row>
    <row r="18" spans="2:18" x14ac:dyDescent="0.35">
      <c r="B18" s="5" t="str">
        <f ca="1"/>
        <v>EB1</v>
      </c>
      <c r="C18" s="5" t="str">
        <f ca="1">IFERROR(IF(B18="All","-",VLOOKUP($B18,'List of AQMS'!$A$63:$C$81,3,FALSE)),"")</f>
        <v xml:space="preserve">Eastbourne BC - Devonshire Park </v>
      </c>
      <c r="D18" s="5" t="str">
        <f ca="1">IFERROR(IF(B18="All","-",VLOOKUP($B18,'List of AQMS'!$B$40:$C$58,2,FALSE)),"")</f>
        <v>Eastbourne</v>
      </c>
      <c r="E18" s="19" cm="1">
        <f t="array" aca="1" ref="E18" ca="1">IF($B18="All", IF(ISERROR(AVERAGE(E17:E$17)),"NA",AVERAGE(E17:E$17)),IF(ISERROR(INDEX('O3'!C$4:C$23,MATCH('Monthly Review O3'!$B18,'O3'!$B$4:$B$23,0),0)),"",INDEX('O3'!C$28:C$47,MATCH('Monthly Review O3'!$B18,'O3'!$B$28:$B$47),0)))</f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8" cm="1">
        <f t="array" aca="1" ref="Q18" ca="1">IF($B18="All", IF(ISERROR(AVERAGE(Q17:Q$17)),"NA",AVERAGE(Q17:Q$17)),IF(ISERROR(INDEX('O3'!O$4:O$23,MATCH('Monthly Review O3'!$B18,'O3'!$B$4:$B$23,0),0)),"",INDEX('O3'!O$28:O$47,MATCH('Monthly Review O3'!$B18,'O3'!$B$28:$B$47),0)))</f>
        <v>1</v>
      </c>
    </row>
    <row r="19" spans="2:18" x14ac:dyDescent="0.35">
      <c r="B19" s="5" t="str">
        <f ca="1"/>
        <v>LL1</v>
      </c>
      <c r="C19" s="5" t="str">
        <f ca="1">IFERROR(IF(B19="All","-",VLOOKUP($B19,'List of AQMS'!$A$63:$C$81,3,FALSE)),"")</f>
        <v xml:space="preserve">AURN - Lullington Heath </v>
      </c>
      <c r="D19" s="5" t="str">
        <f ca="1">IFERROR(IF(B19="All","-",VLOOKUP($B19,'List of AQMS'!$B$40:$C$58,2,FALSE)),"")</f>
        <v>Wealden</v>
      </c>
      <c r="E19" s="19" cm="1">
        <f t="array" aca="1" ref="E19" ca="1">IF($B19="All", IF(ISERROR(AVERAGE(E$17:E18)),"NA",AVERAGE(E$17:E18)),IF(ISERROR(INDEX('O3'!C$4:C$23,MATCH('Monthly Review O3'!$B19,'O3'!$B$4:$B$23,0),0)),"",INDEX('O3'!C$28:C$47,MATCH('Monthly Review O3'!$B19,'O3'!$B$28:$B$47),0)))</f>
        <v>0.99193548387096797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8" cm="1">
        <f t="array" aca="1" ref="Q19" ca="1">IF($B19="All", IF(ISERROR(AVERAGE(Q$17:Q18)),"NA",AVERAGE(Q$17:Q18)),IF(ISERROR(INDEX('O3'!O$4:O$23,MATCH('Monthly Review O3'!$B19,'O3'!$B$4:$B$23,0),0)),"",INDEX('O3'!O$28:O$47,MATCH('Monthly Review O3'!$B19,'O3'!$B$28:$B$47),0)))</f>
        <v>0.99193548387096797</v>
      </c>
    </row>
    <row r="20" spans="2:18" x14ac:dyDescent="0.35">
      <c r="B20" s="5" t="str">
        <f ca="1"/>
        <v>LS7</v>
      </c>
      <c r="C20" s="5" t="str">
        <f ca="1">IFERROR(IF(B20="All","-",VLOOKUP($B20,'List of AQMS'!$A$63:$C$81,3,FALSE)),"")</f>
        <v>Lewes DC - Newhaven</v>
      </c>
      <c r="D20" s="5" t="str">
        <f ca="1">IFERROR(IF(B20="All","-",VLOOKUP($B20,'List of AQMS'!$B$40:$C$58,2,FALSE)),"")</f>
        <v>Lewes</v>
      </c>
      <c r="E20" s="19" t="str" cm="1">
        <f t="array" aca="1" ref="E20" ca="1">IF($B20="All", IF(ISERROR(AVERAGE(E$17:E19)),"NA",AVERAGE(E$17:E19)),IF(ISERROR(INDEX('O3'!C$4:C$23,MATCH('Monthly Review O3'!$B20,'O3'!$B$4:$B$23,0),0)),"",INDEX('O3'!C$28:C$47,MATCH('Monthly Review O3'!$B20,'O3'!$B$28:$B$47),0)))</f>
        <v>N/A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8" t="str" cm="1">
        <f t="array" aca="1" ref="Q20" ca="1">IF($B20="All", IF(ISERROR(AVERAGE(Q$17:Q19)),"NA",AVERAGE(Q$17:Q19)),IF(ISERROR(INDEX('O3'!O$4:O$23,MATCH('Monthly Review O3'!$B20,'O3'!$B$4:$B$23,0),0)),"",INDEX('O3'!O$28:O$47,MATCH('Monthly Review O3'!$B20,'O3'!$B$28:$B$47),0)))</f>
        <v>N/A</v>
      </c>
    </row>
    <row r="21" spans="2:18" x14ac:dyDescent="0.35">
      <c r="B21" s="24" t="str">
        <f ca="1"/>
        <v>All</v>
      </c>
      <c r="C21" s="5" t="str">
        <f ca="1">IFERROR(IF(B21="All","-",VLOOKUP($B21,'List of AQMS'!$A$63:$C$81,3,FALSE)),"")</f>
        <v>-</v>
      </c>
      <c r="D21" s="5" t="str">
        <f ca="1">IFERROR(IF(B21="All","-",VLOOKUP($B21,'List of AQMS'!$B$40:$C$58,2,FALSE)),"")</f>
        <v>-</v>
      </c>
      <c r="E21" s="19" cm="1">
        <f t="array" aca="1" ref="E21" ca="1">IF($B21="All", IF(ISERROR(AVERAGE(E$17:E20)),"NA",AVERAGE(E$17:E20)),IF(ISERROR(INDEX('O3'!C$4:C$23,MATCH('Monthly Review O3'!$B21,'O3'!$B$4:$B$23,0),0)),"",INDEX('O3'!C$28:C$47,MATCH('Monthly Review O3'!$B21,'O3'!$B$28:$B$47),0)))</f>
        <v>0.99551971326164901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8" cm="1">
        <f t="array" aca="1" ref="Q21" ca="1">IF($B21="All", IF(ISERROR(AVERAGE(E21:P21)),"NA",AVERAGE(E21:P21)),IF(ISERROR(INDEX('O3'!O$4:O$23,MATCH('Monthly Review O3'!$B21,'O3'!$B$4:$B$23,0),0)),"",INDEX('O3'!O$28:O$47,MATCH('Monthly Review O3'!$B21,'O3'!$B$28:$B$47),0)))</f>
        <v>0.99551971326164901</v>
      </c>
    </row>
    <row r="22" spans="2:18" x14ac:dyDescent="0.35">
      <c r="B22" s="92" t="s">
        <v>62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</row>
    <row r="23" spans="2:18" x14ac:dyDescent="0.3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2:18" ht="16.5" x14ac:dyDescent="0.35">
      <c r="B24" s="86" t="s">
        <v>183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</row>
    <row r="25" spans="2:18" x14ac:dyDescent="0.35">
      <c r="B25" s="7" t="s">
        <v>44</v>
      </c>
      <c r="C25" s="7" t="s">
        <v>45</v>
      </c>
      <c r="D25" s="7" t="s">
        <v>46</v>
      </c>
      <c r="E25" s="7" t="s">
        <v>47</v>
      </c>
      <c r="F25" s="7" t="s">
        <v>48</v>
      </c>
      <c r="G25" s="7" t="s">
        <v>49</v>
      </c>
      <c r="H25" s="7" t="s">
        <v>50</v>
      </c>
      <c r="I25" s="7" t="s">
        <v>51</v>
      </c>
      <c r="J25" s="7" t="s">
        <v>52</v>
      </c>
      <c r="K25" s="7" t="s">
        <v>53</v>
      </c>
      <c r="L25" s="7" t="s">
        <v>54</v>
      </c>
      <c r="M25" s="7" t="s">
        <v>55</v>
      </c>
      <c r="N25" s="7" t="s">
        <v>56</v>
      </c>
      <c r="O25" s="7" t="s">
        <v>57</v>
      </c>
      <c r="P25" s="7" t="s">
        <v>58</v>
      </c>
      <c r="Q25" s="7" t="s">
        <v>64</v>
      </c>
    </row>
    <row r="26" spans="2:18" x14ac:dyDescent="0.35">
      <c r="B26" s="5" t="str" cm="1">
        <f t="array" aca="1" ref="B26:B30" ca="1">IF(B$3="All",INDIRECT(_xlfn.CONCAT(B$2,"_O3"),TRUE),B$3)</f>
        <v>BH0</v>
      </c>
      <c r="C26" s="5" t="str">
        <f ca="1">IFERROR(IF(B26="All","-",VLOOKUP($B26,'List of AQMS'!$A$63:$C$81,3,FALSE)),"")</f>
        <v xml:space="preserve">AURN - Preston Park </v>
      </c>
      <c r="D26" s="5" t="str">
        <f ca="1">IFERROR(IF(B26="All","-",VLOOKUP($B26,'List of AQMS'!$B$40:$C$58,2,FALSE)),"")</f>
        <v>Brighton_and_Hove</v>
      </c>
      <c r="E26" s="20" cm="1">
        <f t="array" aca="1" ref="E26" ca="1">IF($B26="All", IF(ISERROR(SUM(E24:E$26)),"NA",SUM(E24:E$26)),IF(ISERROR(INDEX('O3'!C$51:C$70,MATCH('Monthly Review O3'!$B26,'O3'!$B$4:$B$23,0),0)),"",INDEX('O3'!C$51:C$70,MATCH('Monthly Review O3'!$B26,'O3'!$B$51:$B$70),0)))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 cm="1">
        <f t="array" aca="1" ref="Q26" ca="1">IF($B26="All", IF(ISERROR(AVERAGE(Q25:Q$26)),"NA",AVERAGE(Q25:Q$26)),IF(ISERROR(INDEX('O3'!O$51:O$70,MATCH('Monthly Review O3'!$B26,'O3'!$B$4:$B$23,0),0)),"",INDEX('O3'!O$51:O$70,MATCH('Monthly Review O3'!$B26,'O3'!$B$51:$B$70),0)))</f>
        <v>0</v>
      </c>
      <c r="R26" s="39"/>
    </row>
    <row r="27" spans="2:18" x14ac:dyDescent="0.35">
      <c r="B27" s="5" t="str">
        <f ca="1"/>
        <v>EB1</v>
      </c>
      <c r="C27" s="5" t="str">
        <f ca="1">IFERROR(IF(B27="All","-",VLOOKUP($B27,'List of AQMS'!$A$63:$C$81,3,FALSE)),"")</f>
        <v xml:space="preserve">Eastbourne BC - Devonshire Park </v>
      </c>
      <c r="D27" s="5" t="str">
        <f ca="1">IFERROR(IF(B27="All","-",VLOOKUP($B27,'List of AQMS'!$B$40:$C$58,2,FALSE)),"")</f>
        <v>Eastbourne</v>
      </c>
      <c r="E27" s="20" cm="1">
        <f t="array" aca="1" ref="E27" ca="1">IF($B27="All", IF(ISERROR(SUM(E25:E$26)),"NA",SUM(E25:E$26)),IF(ISERROR(INDEX('O3'!C$51:C$70,MATCH('Monthly Review O3'!$B27,'O3'!$B$4:$B$23,0),0)),"",INDEX('O3'!C$51:C$70,MATCH('Monthly Review O3'!$B27,'O3'!$B$51:$B$70),0)))</f>
        <v>27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 cm="1">
        <f t="array" aca="1" ref="Q27" ca="1">IF($B27="All", IF(ISERROR(AVERAGE(Q26:Q$26)),"NA",AVERAGE(Q26:Q$26)),IF(ISERROR(INDEX('O3'!O$51:O$70,MATCH('Monthly Review O3'!$B27,'O3'!$B$4:$B$23,0),0)),"",INDEX('O3'!O$51:O$70,MATCH('Monthly Review O3'!$B27,'O3'!$B$51:$B$70),0)))</f>
        <v>27</v>
      </c>
      <c r="R27" s="39"/>
    </row>
    <row r="28" spans="2:18" x14ac:dyDescent="0.35">
      <c r="B28" s="5" t="str">
        <f ca="1"/>
        <v>LL1</v>
      </c>
      <c r="C28" s="5" t="str">
        <f ca="1">IFERROR(IF(B28="All","-",VLOOKUP($B28,'List of AQMS'!$A$63:$C$81,3,FALSE)),"")</f>
        <v xml:space="preserve">AURN - Lullington Heath </v>
      </c>
      <c r="D28" s="5" t="str">
        <f ca="1">IFERROR(IF(B28="All","-",VLOOKUP($B28,'List of AQMS'!$B$40:$C$58,2,FALSE)),"")</f>
        <v>Wealden</v>
      </c>
      <c r="E28" s="20" cm="1">
        <f t="array" aca="1" ref="E28" ca="1">IF($B28="All", IF(ISERROR(SUM(E$26:E26)),"NA",SUM(E$26:E26)),IF(ISERROR(INDEX('O3'!C$51:C$70,MATCH('Monthly Review O3'!$B28,'O3'!$B$4:$B$23,0),0)),"",INDEX('O3'!C$51:C$70,MATCH('Monthly Review O3'!$B28,'O3'!$B$51:$B$70),0)))</f>
        <v>7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 cm="1">
        <f t="array" aca="1" ref="Q28" ca="1">IF($B28="All", IF(ISERROR(AVERAGE(Q$26:Q27)),"NA",AVERAGE(Q$26:Q27)),IF(ISERROR(INDEX('O3'!O$51:O$70,MATCH('Monthly Review O3'!$B28,'O3'!$B$4:$B$23,0),0)),"",INDEX('O3'!O$51:O$70,MATCH('Monthly Review O3'!$B28,'O3'!$B$51:$B$70),0)))</f>
        <v>7</v>
      </c>
      <c r="R28" s="39"/>
    </row>
    <row r="29" spans="2:18" x14ac:dyDescent="0.35">
      <c r="B29" s="5" t="str">
        <f ca="1"/>
        <v>LS7</v>
      </c>
      <c r="C29" s="5" t="str">
        <f ca="1">IFERROR(IF(B29="All","-",VLOOKUP($B29,'List of AQMS'!$A$63:$C$81,3,FALSE)),"")</f>
        <v>Lewes DC - Newhaven</v>
      </c>
      <c r="D29" s="5" t="str">
        <f ca="1">IFERROR(IF(B29="All","-",VLOOKUP($B29,'List of AQMS'!$B$40:$C$58,2,FALSE)),"")</f>
        <v>Lewes</v>
      </c>
      <c r="E29" s="20" t="str" cm="1">
        <f t="array" aca="1" ref="E29" ca="1">IF($B29="All", IF(ISERROR(SUM(E$26:E27)),"NA",SUM(E$26:E27)),IF(ISERROR(INDEX('O3'!C$51:C$70,MATCH('Monthly Review O3'!$B29,'O3'!$B$4:$B$23,0),0)),"",INDEX('O3'!C$51:C$70,MATCH('Monthly Review O3'!$B29,'O3'!$B$51:$B$70),0)))</f>
        <v>N/A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 cm="1">
        <f t="array" aca="1" ref="Q29" ca="1">IF($B29="All", IF(ISERROR(AVERAGE(Q$26:Q28)),"NA",AVERAGE(Q$26:Q28)),IF(ISERROR(INDEX('O3'!O$51:O$70,MATCH('Monthly Review O3'!$B29,'O3'!$B$4:$B$23,0),0)),"",INDEX('O3'!O$51:O$70,MATCH('Monthly Review O3'!$B29,'O3'!$B$51:$B$70),0)))</f>
        <v>0</v>
      </c>
      <c r="R29" s="39"/>
    </row>
    <row r="30" spans="2:18" x14ac:dyDescent="0.35">
      <c r="B30" s="5" t="str">
        <f ca="1"/>
        <v>All</v>
      </c>
      <c r="C30" s="5" t="str">
        <f ca="1">IFERROR(IF(B30="All","-",VLOOKUP($B30,'List of AQMS'!$A$63:$C$81,3,FALSE)),"")</f>
        <v>-</v>
      </c>
      <c r="D30" s="5" t="str">
        <f ca="1">IFERROR(IF(B30="All","-",VLOOKUP($B30,'List of AQMS'!$B$40:$C$58,2,FALSE)),"")</f>
        <v>-</v>
      </c>
      <c r="E30" s="20" cm="1">
        <f t="array" aca="1" ref="E30" ca="1">IF($B30="All", IF(ISERROR(SUM(E$26:E28)),"NA",SUM(E$26:E28)),IF(ISERROR(INDEX('O3'!C$51:C$70,MATCH('Monthly Review O3'!$B30,'O3'!$B$4:$B$23,0),0)),"",INDEX('O3'!C$51:C$70,MATCH('Monthly Review O3'!$B30,'O3'!$B$51:$B$70),0)))</f>
        <v>34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 cm="1">
        <f t="array" aca="1" ref="Q30" ca="1">IF($B30="All", IF(ISERROR(AVERAGE(Q$26:Q29)),"NA",AVERAGE(Q$26:Q29)),IF(ISERROR(INDEX('O3'!O$51:O$70,MATCH('Monthly Review O3'!$B30,'O3'!$B$4:$B$23,0),0)),"",INDEX('O3'!O$51:O$70,MATCH('Monthly Review O3'!$B30,'O3'!$B$51:$B$70),0)))</f>
        <v>8.5</v>
      </c>
      <c r="R30" s="39"/>
    </row>
    <row r="31" spans="2:18" ht="17.5" x14ac:dyDescent="0.45">
      <c r="B31" s="83" t="s">
        <v>199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</row>
  </sheetData>
  <sheetProtection algorithmName="SHA-512" hashValue="JpmXYG56SEKHUunXb8Ek9taYtHX8PX2Q16jWxVHuMKeP6nxke1/xKUwVOoHabJ3P7fNwSyR/QZ2BTNqklt+IxA==" saltValue="E6fH2pW/fzGZ1+R051EBWA==" spinCount="100000" sheet="1" objects="1" scenarios="1"/>
  <mergeCells count="5">
    <mergeCell ref="B7:Q7"/>
    <mergeCell ref="B24:Q24"/>
    <mergeCell ref="B31:Q31"/>
    <mergeCell ref="B22:Q22"/>
    <mergeCell ref="C15:Q15"/>
  </mergeCells>
  <conditionalFormatting sqref="E17:E21">
    <cfRule type="cellIs" dxfId="3" priority="1" operator="lessThan">
      <formula>0.75</formula>
    </cfRule>
  </conditionalFormatting>
  <conditionalFormatting sqref="E26:Q26 E27:E28 F27:M29 N27:Q30">
    <cfRule type="cellIs" dxfId="2" priority="3" operator="greaterThan">
      <formula>10</formula>
    </cfRule>
  </conditionalFormatting>
  <dataValidations count="1">
    <dataValidation type="list" allowBlank="1" showInputMessage="1" showErrorMessage="1" sqref="B3" xr:uid="{BEB2E1A0-BD27-4A08-B12F-19283EBFF94A}">
      <formula1>INDIRECT(_xlfn.CONCAT($B$2,"_O3"))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F32817-5FD9-4605-B066-40EB19142092}">
          <x14:formula1>
            <xm:f>'List of AQMS'!$M$27:$M$31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761F-0A67-465A-A001-F7D389235D41}">
  <sheetPr codeName="Sheet8"/>
  <dimension ref="B2:O70"/>
  <sheetViews>
    <sheetView topLeftCell="A34" zoomScale="85" zoomScaleNormal="85" workbookViewId="0">
      <selection activeCell="H61" sqref="H61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 t="str">
        <f>IFERROR(AVERAGE(C4:N4),"N/A")</f>
        <v>N/A</v>
      </c>
    </row>
    <row r="5" spans="2:15" x14ac:dyDescent="0.35">
      <c r="B5" s="1" t="s">
        <v>66</v>
      </c>
      <c r="C5" s="16">
        <v>39.312732383200398</v>
      </c>
      <c r="D5" s="16"/>
      <c r="E5" s="16"/>
      <c r="F5" s="29"/>
      <c r="G5" s="3"/>
      <c r="H5" s="16"/>
      <c r="I5" s="16"/>
      <c r="J5" s="16"/>
      <c r="K5" s="3"/>
      <c r="L5" s="3"/>
      <c r="M5" s="3"/>
      <c r="N5" s="3"/>
      <c r="O5" s="16">
        <f t="shared" ref="O5:O23" si="0">IFERROR(AVERAGE(C5:N5),"N/A")</f>
        <v>39.312732383200398</v>
      </c>
    </row>
    <row r="6" spans="2:15" x14ac:dyDescent="0.35">
      <c r="B6" s="1" t="s">
        <v>67</v>
      </c>
      <c r="C6" s="16" t="s">
        <v>79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 t="str">
        <f t="shared" si="0"/>
        <v>N/A</v>
      </c>
    </row>
    <row r="7" spans="2:15" x14ac:dyDescent="0.35">
      <c r="B7" s="1" t="s">
        <v>190</v>
      </c>
      <c r="C7" s="16" t="s">
        <v>79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 t="str">
        <f t="shared" si="0"/>
        <v>N/A</v>
      </c>
    </row>
    <row r="8" spans="2:15" x14ac:dyDescent="0.35">
      <c r="B8" s="1" t="s">
        <v>193</v>
      </c>
      <c r="C8" s="16" t="s">
        <v>79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 t="str">
        <f t="shared" si="0"/>
        <v>N/A</v>
      </c>
    </row>
    <row r="9" spans="2:15" x14ac:dyDescent="0.35">
      <c r="B9" s="1" t="s">
        <v>68</v>
      </c>
      <c r="C9" s="16" t="s">
        <v>79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 t="str">
        <f t="shared" si="0"/>
        <v>N/A</v>
      </c>
    </row>
    <row r="12" spans="2:15" x14ac:dyDescent="0.35">
      <c r="B12" s="1" t="s">
        <v>71</v>
      </c>
      <c r="C12" s="16">
        <v>62.789247311827999</v>
      </c>
      <c r="D12" s="16"/>
      <c r="E12" s="16"/>
      <c r="F12" s="47"/>
      <c r="G12" s="3"/>
      <c r="H12" s="3"/>
      <c r="I12" s="3"/>
      <c r="J12" s="3"/>
      <c r="K12" s="3"/>
      <c r="L12" s="3"/>
      <c r="M12" s="3"/>
      <c r="N12" s="3"/>
      <c r="O12" s="16">
        <f t="shared" si="0"/>
        <v>62.789247311827999</v>
      </c>
    </row>
    <row r="13" spans="2:15" x14ac:dyDescent="0.35">
      <c r="B13" s="1" t="s">
        <v>72</v>
      </c>
      <c r="C13" s="16" t="s">
        <v>79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 t="str">
        <f t="shared" si="0"/>
        <v>N/A</v>
      </c>
    </row>
    <row r="18" spans="2:15" x14ac:dyDescent="0.35">
      <c r="B18" s="1" t="s">
        <v>77</v>
      </c>
      <c r="C18" s="16">
        <v>66.469444444444406</v>
      </c>
      <c r="D18" s="16"/>
      <c r="E18" s="16"/>
      <c r="F18" s="47"/>
      <c r="G18" s="3"/>
      <c r="H18" s="3"/>
      <c r="I18" s="3"/>
      <c r="J18" s="3"/>
      <c r="K18" s="3"/>
      <c r="L18" s="3"/>
      <c r="M18" s="3"/>
      <c r="N18" s="3"/>
      <c r="O18" s="16">
        <f t="shared" si="0"/>
        <v>66.469444444444406</v>
      </c>
    </row>
    <row r="19" spans="2:15" x14ac:dyDescent="0.35">
      <c r="B19" s="1" t="s">
        <v>78</v>
      </c>
      <c r="C19" s="16" t="s">
        <v>79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 t="str">
        <f t="shared" si="0"/>
        <v>N/A</v>
      </c>
    </row>
    <row r="22" spans="2:15" x14ac:dyDescent="0.35">
      <c r="B22" s="1" t="s">
        <v>82</v>
      </c>
      <c r="C22" s="16" t="s">
        <v>79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 t="str">
        <f t="shared" si="0"/>
        <v>N/A</v>
      </c>
    </row>
    <row r="24" spans="2:15" x14ac:dyDescent="0.35">
      <c r="O24" s="16"/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3" t="str">
        <f>IFERROR(AVERAGE(C28:N28),"N/A")</f>
        <v>N/A</v>
      </c>
    </row>
    <row r="29" spans="2:15" x14ac:dyDescent="0.35">
      <c r="B29" s="1" t="s">
        <v>66</v>
      </c>
      <c r="C29" s="15">
        <v>0.99462365591397894</v>
      </c>
      <c r="D29" s="15"/>
      <c r="E29" s="15"/>
      <c r="F29" s="44"/>
      <c r="G29" s="15"/>
      <c r="H29" s="15"/>
      <c r="I29" s="15"/>
      <c r="J29" s="15"/>
      <c r="K29" s="15"/>
      <c r="L29" s="15"/>
      <c r="M29" s="15"/>
      <c r="N29" s="15"/>
      <c r="O29" s="3">
        <f t="shared" ref="O29:O47" si="1">IFERROR(AVERAGE(C29:N29),"N/A")</f>
        <v>0.99462365591397894</v>
      </c>
    </row>
    <row r="30" spans="2:15" x14ac:dyDescent="0.35">
      <c r="B30" s="1" t="s">
        <v>67</v>
      </c>
      <c r="C30" s="15" t="s">
        <v>79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3" t="str">
        <f t="shared" si="1"/>
        <v>N/A</v>
      </c>
    </row>
    <row r="31" spans="2:15" x14ac:dyDescent="0.35">
      <c r="B31" s="1" t="s">
        <v>190</v>
      </c>
      <c r="C31" s="16" t="s">
        <v>79</v>
      </c>
      <c r="D31" s="16"/>
      <c r="E31" s="16"/>
      <c r="F31" s="16"/>
      <c r="G31" s="16"/>
      <c r="H31" s="16"/>
      <c r="I31" s="16"/>
      <c r="J31" s="16"/>
      <c r="K31" s="16"/>
      <c r="L31" s="15"/>
      <c r="M31" s="15"/>
      <c r="N31" s="15"/>
      <c r="O31" s="3" t="str">
        <f t="shared" si="1"/>
        <v>N/A</v>
      </c>
    </row>
    <row r="32" spans="2:15" x14ac:dyDescent="0.35">
      <c r="B32" s="1" t="s">
        <v>193</v>
      </c>
      <c r="C32" s="16" t="s">
        <v>79</v>
      </c>
      <c r="D32" s="16"/>
      <c r="E32" s="16"/>
      <c r="F32" s="16"/>
      <c r="G32" s="16"/>
      <c r="H32" s="16"/>
      <c r="I32" s="16"/>
      <c r="J32" s="16"/>
      <c r="K32" s="16"/>
      <c r="L32" s="15"/>
      <c r="M32" s="15"/>
      <c r="N32" s="15"/>
      <c r="O32" s="3" t="str">
        <f t="shared" si="1"/>
        <v>N/A</v>
      </c>
    </row>
    <row r="33" spans="2:15" x14ac:dyDescent="0.35">
      <c r="B33" s="1" t="s">
        <v>68</v>
      </c>
      <c r="C33" s="15" t="s">
        <v>79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3" t="str">
        <f t="shared" si="1"/>
        <v>N/A</v>
      </c>
    </row>
    <row r="36" spans="2:15" x14ac:dyDescent="0.35">
      <c r="B36" s="1" t="s">
        <v>71</v>
      </c>
      <c r="C36" s="15">
        <v>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3">
        <f t="shared" si="1"/>
        <v>1</v>
      </c>
    </row>
    <row r="37" spans="2:15" x14ac:dyDescent="0.35">
      <c r="B37" s="1" t="s">
        <v>72</v>
      </c>
      <c r="C37" s="15" t="s">
        <v>79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3" t="str">
        <f t="shared" si="1"/>
        <v>N/A</v>
      </c>
    </row>
    <row r="42" spans="2:15" x14ac:dyDescent="0.35">
      <c r="B42" s="1" t="s">
        <v>77</v>
      </c>
      <c r="C42" s="15">
        <v>0.99193548387096797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3">
        <f t="shared" si="1"/>
        <v>0.99193548387096797</v>
      </c>
    </row>
    <row r="43" spans="2:15" x14ac:dyDescent="0.35">
      <c r="B43" s="1" t="s">
        <v>78</v>
      </c>
      <c r="C43" s="15" t="s">
        <v>79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3" t="str">
        <f t="shared" si="1"/>
        <v>N/A</v>
      </c>
    </row>
    <row r="45" spans="2:15" x14ac:dyDescent="0.35">
      <c r="B45" s="1" t="s">
        <v>81</v>
      </c>
      <c r="C45" s="16" t="s">
        <v>79</v>
      </c>
      <c r="D45" s="16"/>
      <c r="E45" s="16"/>
      <c r="F45" s="16"/>
      <c r="G45" s="16"/>
      <c r="H45" s="16"/>
      <c r="I45" s="16"/>
      <c r="J45" s="16"/>
      <c r="K45" s="16"/>
      <c r="L45" s="15"/>
      <c r="M45" s="15"/>
      <c r="N45" s="15"/>
      <c r="O45" s="3" t="str">
        <f t="shared" si="1"/>
        <v>N/A</v>
      </c>
    </row>
    <row r="46" spans="2:15" x14ac:dyDescent="0.35">
      <c r="B46" s="1" t="s">
        <v>82</v>
      </c>
      <c r="C46" s="15" t="s">
        <v>79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3" t="str">
        <f t="shared" si="1"/>
        <v>N/A</v>
      </c>
    </row>
    <row r="49" spans="2:15" x14ac:dyDescent="0.35">
      <c r="B49" s="97" t="s">
        <v>88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>
        <f>SUM(C51:N51)</f>
        <v>0</v>
      </c>
    </row>
    <row r="52" spans="2:15" x14ac:dyDescent="0.35">
      <c r="B52" s="1" t="s">
        <v>66</v>
      </c>
      <c r="C52" s="17">
        <v>0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f t="shared" ref="O52:O70" si="2">SUM(C52:N52)</f>
        <v>0</v>
      </c>
    </row>
    <row r="53" spans="2:15" x14ac:dyDescent="0.35">
      <c r="B53" s="1" t="s">
        <v>67</v>
      </c>
      <c r="C53" s="17" t="s">
        <v>79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>
        <f t="shared" si="2"/>
        <v>0</v>
      </c>
    </row>
    <row r="54" spans="2:15" x14ac:dyDescent="0.35">
      <c r="B54" s="1" t="s">
        <v>190</v>
      </c>
      <c r="C54" s="16" t="s">
        <v>79</v>
      </c>
      <c r="D54" s="16"/>
      <c r="E54" s="16"/>
      <c r="F54" s="16"/>
      <c r="G54" s="16"/>
      <c r="H54" s="16"/>
      <c r="I54" s="16"/>
      <c r="J54" s="16"/>
      <c r="K54" s="16"/>
      <c r="L54" s="17"/>
      <c r="M54" s="17"/>
      <c r="N54" s="17"/>
      <c r="O54" s="17">
        <f t="shared" si="2"/>
        <v>0</v>
      </c>
    </row>
    <row r="55" spans="2:15" x14ac:dyDescent="0.35">
      <c r="B55" s="1" t="s">
        <v>193</v>
      </c>
      <c r="C55" s="16" t="s">
        <v>79</v>
      </c>
      <c r="D55" s="16"/>
      <c r="E55" s="16"/>
      <c r="F55" s="16"/>
      <c r="G55" s="16"/>
      <c r="H55" s="16"/>
      <c r="I55" s="16"/>
      <c r="J55" s="16"/>
      <c r="K55" s="16"/>
      <c r="L55" s="17"/>
      <c r="M55" s="17"/>
      <c r="N55" s="17"/>
      <c r="O55" s="17">
        <f t="shared" si="2"/>
        <v>0</v>
      </c>
    </row>
    <row r="56" spans="2:15" x14ac:dyDescent="0.35">
      <c r="B56" s="1" t="s">
        <v>68</v>
      </c>
      <c r="C56" s="17" t="s">
        <v>79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>
        <f t="shared" si="2"/>
        <v>0</v>
      </c>
    </row>
    <row r="59" spans="2:15" x14ac:dyDescent="0.35">
      <c r="B59" s="1" t="s">
        <v>71</v>
      </c>
      <c r="C59" s="17">
        <v>27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>
        <f t="shared" si="2"/>
        <v>27</v>
      </c>
    </row>
    <row r="60" spans="2:15" x14ac:dyDescent="0.35">
      <c r="B60" s="1" t="s">
        <v>72</v>
      </c>
      <c r="C60" s="17" t="s">
        <v>79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>
        <f t="shared" si="2"/>
        <v>0</v>
      </c>
    </row>
    <row r="65" spans="2:15" x14ac:dyDescent="0.35">
      <c r="B65" s="1" t="s">
        <v>77</v>
      </c>
      <c r="C65" s="17">
        <v>7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>
        <f t="shared" si="2"/>
        <v>7</v>
      </c>
    </row>
    <row r="66" spans="2:15" x14ac:dyDescent="0.35">
      <c r="B66" s="1" t="s">
        <v>78</v>
      </c>
      <c r="C66" s="17" t="s">
        <v>79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>
        <f t="shared" si="2"/>
        <v>0</v>
      </c>
    </row>
    <row r="68" spans="2:15" x14ac:dyDescent="0.35">
      <c r="B68" s="1" t="s">
        <v>81</v>
      </c>
      <c r="C68" s="16" t="s">
        <v>79</v>
      </c>
      <c r="D68" s="16"/>
      <c r="E68" s="16"/>
      <c r="F68" s="16"/>
      <c r="G68" s="16"/>
      <c r="H68" s="16"/>
      <c r="I68" s="16"/>
      <c r="J68" s="16"/>
      <c r="K68" s="16"/>
      <c r="L68" s="17"/>
      <c r="M68" s="17"/>
      <c r="N68" s="17"/>
      <c r="O68" s="17">
        <f t="shared" si="2"/>
        <v>0</v>
      </c>
    </row>
    <row r="69" spans="2:15" x14ac:dyDescent="0.35">
      <c r="B69" s="1" t="s">
        <v>82</v>
      </c>
      <c r="C69" s="17" t="s">
        <v>79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 t="shared" si="2"/>
        <v>0</v>
      </c>
    </row>
    <row r="70" spans="2:15" x14ac:dyDescent="0.35">
      <c r="B70" s="1" t="s">
        <v>83</v>
      </c>
      <c r="C70" s="17" t="s">
        <v>79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>
        <f t="shared" si="2"/>
        <v>0</v>
      </c>
    </row>
  </sheetData>
  <mergeCells count="3">
    <mergeCell ref="B2:O2"/>
    <mergeCell ref="B26:O26"/>
    <mergeCell ref="B49:O49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4C72-AF13-4C4D-A819-5D58A556D3A6}">
  <sheetPr codeName="Sheet9"/>
  <dimension ref="A2:Q39"/>
  <sheetViews>
    <sheetView zoomScale="70" zoomScaleNormal="70" workbookViewId="0">
      <selection activeCell="B32" sqref="B32:Q32"/>
    </sheetView>
  </sheetViews>
  <sheetFormatPr defaultRowHeight="14.5" x14ac:dyDescent="0.35"/>
  <cols>
    <col min="1" max="1" width="26.1796875" customWidth="1"/>
    <col min="2" max="2" width="9.81640625" customWidth="1"/>
    <col min="3" max="3" width="20.54296875" customWidth="1"/>
    <col min="4" max="10" width="9.81640625" customWidth="1"/>
    <col min="11" max="15" width="10.81640625" customWidth="1"/>
    <col min="17" max="17" width="15.81640625" style="35" bestFit="1" customWidth="1"/>
  </cols>
  <sheetData>
    <row r="2" spans="1:17" x14ac:dyDescent="0.35">
      <c r="A2" s="10" t="s">
        <v>37</v>
      </c>
      <c r="B2" s="31" t="s">
        <v>38</v>
      </c>
      <c r="C2" t="s">
        <v>39</v>
      </c>
    </row>
    <row r="3" spans="1:17" x14ac:dyDescent="0.35">
      <c r="A3" s="12" t="s">
        <v>40</v>
      </c>
      <c r="B3" s="32" t="s">
        <v>38</v>
      </c>
      <c r="C3" t="s">
        <v>39</v>
      </c>
    </row>
    <row r="4" spans="1:17" ht="16.5" x14ac:dyDescent="0.45">
      <c r="A4" s="14" t="s">
        <v>41</v>
      </c>
      <c r="B4" s="14" t="s">
        <v>184</v>
      </c>
    </row>
    <row r="7" spans="1:17" ht="16.5" x14ac:dyDescent="0.35">
      <c r="B7" s="86" t="s">
        <v>170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ht="14" customHeight="1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36" t="s">
        <v>59</v>
      </c>
    </row>
    <row r="9" spans="1:17" x14ac:dyDescent="0.35">
      <c r="B9" s="5" t="str" cm="1">
        <f t="array" aca="1" ref="B9:B11" ca="1">IF(B$3="All",INDIRECT(_xlfn.CONCAT(B$2,"_SO2"),TRUE),B$3)</f>
        <v>BH12</v>
      </c>
      <c r="C9" s="5" t="str">
        <f ca="1">IFERROR(IF(B9="All","-",VLOOKUP($B9,'List of AQMS'!$A$63:$C$83,3,FALSE)),"")</f>
        <v>BHCC - Hollingdean Road</v>
      </c>
      <c r="D9" s="5" t="str">
        <f ca="1">IFERROR(IF(B9="All","-",VLOOKUP($B9,'List of AQMS'!$B$40:$C$60,2,FALSE)),"")</f>
        <v>Brighton_and_Hove</v>
      </c>
      <c r="E9" s="18" cm="1">
        <f t="array" aca="1" ref="E9" ca="1">IF($B9="All", IF(ISERROR(AVERAGE(E8:E$9)),"NA",AVERAGE(E8:E$9)),IF(ISERROR(INDEX('SO2'!C$4:C$25,MATCH('Monthly Review SO2'!$B9,'SO2'!$B$4:$B$25,0),0)),"",INDEX('SO2'!C$4:C$25,MATCH('Monthly Review SO2'!$B9,'SO2'!$B$4:$B$25),0)))</f>
        <v>0.74294562484034599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33">
        <f ca="1">IF(ISERROR(AVERAGE(E9:P9)),"",AVERAGE(E9:P9))</f>
        <v>0.74294562484034599</v>
      </c>
    </row>
    <row r="10" spans="1:17" x14ac:dyDescent="0.35">
      <c r="B10" s="5" t="str">
        <f ca="1"/>
        <v>LL1</v>
      </c>
      <c r="C10" s="5" t="str">
        <f ca="1">IFERROR(IF(B10="All","-",VLOOKUP($B10,'List of AQMS'!$A$63:$C$83,3,FALSE)),"")</f>
        <v xml:space="preserve">AURN - Lullington Heath </v>
      </c>
      <c r="D10" s="5" t="str">
        <f ca="1">IFERROR(IF(B10="All","-",VLOOKUP($B10,'List of AQMS'!$B$40:$C$60,2,FALSE)),"")</f>
        <v>Wealden</v>
      </c>
      <c r="E10" s="18" cm="1">
        <f t="array" aca="1" ref="E10" ca="1">IF($B10="All", IF(ISERROR(AVERAGE(E9:E$9)),"NA",AVERAGE(E9:E$9)),IF(ISERROR(INDEX('SO2'!C$4:C$25,MATCH('Monthly Review SO2'!$B10,'SO2'!$B$4:$B$25,0),0)),"",INDEX('SO2'!C$4:C$25,MATCH('Monthly Review SO2'!$B10,'SO2'!$B$4:$B$25),0)))</f>
        <v>0.91488940794837004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3">
        <f ca="1">IF(ISERROR(AVERAGE(E10:P10)),"",AVERAGE(E10:P10))</f>
        <v>0.91488940794837004</v>
      </c>
    </row>
    <row r="11" spans="1:17" x14ac:dyDescent="0.35">
      <c r="B11" s="5" t="str">
        <f ca="1"/>
        <v>All</v>
      </c>
      <c r="C11" s="5" t="str">
        <f ca="1">IFERROR(IF(B11="All","-",VLOOKUP($B11,'List of AQMS'!$A$63:$C$83,3,FALSE)),"")</f>
        <v>-</v>
      </c>
      <c r="D11" s="5" t="str">
        <f ca="1">IFERROR(IF(B11="All","-",VLOOKUP($B11,'List of AQMS'!$B$40:$C$60,2,FALSE)),"")</f>
        <v>-</v>
      </c>
      <c r="E11" s="18" cm="1">
        <f t="array" aca="1" ref="E11" ca="1">IF($B11="All", IF(ISERROR(AVERAGE(E$9:E10)),"NA",AVERAGE(E$9:E10)),IF(ISERROR(INDEX('SO2'!C$4:C$25,MATCH('Monthly Review SO2'!$B11,'SO2'!$B$4:$B$25,0),0)),"",INDEX('SO2'!C$4:C$25,MATCH('Monthly Review SO2'!$B11,'SO2'!$B$4:$B$25),0)))</f>
        <v>0.82891751639435807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33">
        <f t="shared" ref="Q11" ca="1" si="0">IF(ISERROR(AVERAGE(E11:P11)),"",AVERAGE(E11:P11))</f>
        <v>0.82891751639435807</v>
      </c>
    </row>
    <row r="13" spans="1:17" x14ac:dyDescent="0.35">
      <c r="B13" s="94" t="s">
        <v>60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6"/>
    </row>
    <row r="14" spans="1:17" x14ac:dyDescent="0.35">
      <c r="B14" s="7" t="s">
        <v>44</v>
      </c>
      <c r="C14" s="7" t="s">
        <v>45</v>
      </c>
      <c r="D14" s="7" t="s">
        <v>46</v>
      </c>
      <c r="E14" s="7" t="s">
        <v>47</v>
      </c>
      <c r="F14" s="7" t="s">
        <v>48</v>
      </c>
      <c r="G14" s="7" t="s">
        <v>49</v>
      </c>
      <c r="H14" s="7" t="s">
        <v>50</v>
      </c>
      <c r="I14" s="7" t="s">
        <v>51</v>
      </c>
      <c r="J14" s="7" t="s">
        <v>52</v>
      </c>
      <c r="K14" s="7" t="s">
        <v>53</v>
      </c>
      <c r="L14" s="7" t="s">
        <v>54</v>
      </c>
      <c r="M14" s="7" t="s">
        <v>55</v>
      </c>
      <c r="N14" s="7" t="s">
        <v>56</v>
      </c>
      <c r="O14" s="7" t="s">
        <v>57</v>
      </c>
      <c r="P14" s="7" t="s">
        <v>58</v>
      </c>
      <c r="Q14" s="36" t="s">
        <v>61</v>
      </c>
    </row>
    <row r="15" spans="1:17" x14ac:dyDescent="0.35">
      <c r="B15" s="5" t="str" cm="1">
        <f t="array" aca="1" ref="B15:B17" ca="1">IF(B$3="All",INDIRECT(_xlfn.CONCAT(B$2,"_SO2"),TRUE),B$3)</f>
        <v>BH12</v>
      </c>
      <c r="C15" s="5" t="str">
        <f ca="1">IFERROR(IF(B15="All","-",VLOOKUP($B15,'List of AQMS'!$A$63:$C$83,3,FALSE)),"")</f>
        <v>BHCC - Hollingdean Road</v>
      </c>
      <c r="D15" s="5" t="str">
        <f ca="1">IFERROR(IF(B15="All","-",VLOOKUP($B15,'List of AQMS'!$B$40:$C$60,2,FALSE)),"")</f>
        <v>Brighton_and_Hove</v>
      </c>
      <c r="E15" s="19" cm="1">
        <f t="array" aca="1" ref="E15" ca="1">IF($B15="All", IF(ISERROR(AVERAGE(E14:E$15)),"NA",AVERAGE(E14:E$15)),IF(ISERROR(INDEX('SO2'!C$28:C$47,MATCH('Monthly Review SO2'!$B15,'SO2'!$B$28:$B$47,0),0)),"",INDEX('SO2'!C$28:C$47,MATCH('Monthly Review SO2'!$B15,'SO2'!$B$28:$B$47),0)))</f>
        <v>0.95833333333333304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8">
        <f ca="1">IF(ISERROR(AVERAGE(E15:P15)),"",AVERAGE(E15:P15))</f>
        <v>0.95833333333333304</v>
      </c>
    </row>
    <row r="16" spans="1:17" x14ac:dyDescent="0.35">
      <c r="B16" s="5" t="str">
        <f ca="1"/>
        <v>LL1</v>
      </c>
      <c r="C16" s="5" t="str">
        <f ca="1">IFERROR(IF(B16="All","-",VLOOKUP($B16,'List of AQMS'!$A$63:$C$83,3,FALSE)),"")</f>
        <v xml:space="preserve">AURN - Lullington Heath </v>
      </c>
      <c r="D16" s="5" t="str">
        <f ca="1">IFERROR(IF(B16="All","-",VLOOKUP($B16,'List of AQMS'!$B$40:$C$60,2,FALSE)),"")</f>
        <v>Wealden</v>
      </c>
      <c r="E16" s="19" cm="1">
        <f t="array" aca="1" ref="E16" ca="1">IF($B16="All", IF(ISERROR(AVERAGE(E15:E$15)),"NA",AVERAGE(E15:E$15)),IF(ISERROR(INDEX('SO2'!C$28:C$47,MATCH('Monthly Review SO2'!$B16,'SO2'!$B$28:$B$47,0),0)),"",INDEX('SO2'!C$28:C$47,MATCH('Monthly Review SO2'!$B16,'SO2'!$B$28:$B$47),0)))</f>
        <v>0.989247311827957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8">
        <f ca="1">IF(ISERROR(AVERAGE(E16:P16)),"",AVERAGE(E16:P16))</f>
        <v>0.989247311827957</v>
      </c>
    </row>
    <row r="17" spans="2:17" x14ac:dyDescent="0.35">
      <c r="B17" s="5" t="str">
        <f ca="1"/>
        <v>All</v>
      </c>
      <c r="C17" s="5" t="str">
        <f ca="1">IFERROR(IF(B17="All","-",VLOOKUP($B17,'List of AQMS'!$A$63:$C$83,3,FALSE)),"")</f>
        <v>-</v>
      </c>
      <c r="D17" s="5" t="str">
        <f ca="1">IFERROR(IF(B17="All","-",VLOOKUP($B17,'List of AQMS'!$B$40:$C$60,2,FALSE)),"")</f>
        <v>-</v>
      </c>
      <c r="E17" s="19" cm="1">
        <f t="array" aca="1" ref="E17" ca="1">IF($B17="All", IF(ISERROR(AVERAGE(E$15:E16)),"NA",AVERAGE(E$15:E16)),IF(ISERROR(INDEX('SO2'!C$28:C$47,MATCH('Monthly Review SO2'!$B17,'SO2'!$B$28:$B$47,0),0)),"",INDEX('SO2'!C$28:C$47,MATCH('Monthly Review SO2'!$B17,'SO2'!$B$28:$B$47),0)))</f>
        <v>0.97379032258064502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8">
        <f t="shared" ref="Q17" ca="1" si="1">IF(ISERROR(AVERAGE(E17:P17)),"",AVERAGE(E17:P17))</f>
        <v>0.97379032258064502</v>
      </c>
    </row>
    <row r="18" spans="2:17" x14ac:dyDescent="0.35">
      <c r="B18" s="100" t="s">
        <v>62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9"/>
    </row>
    <row r="20" spans="2:17" x14ac:dyDescent="0.35">
      <c r="B20" s="48"/>
      <c r="C20" s="86" t="s">
        <v>91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</row>
    <row r="21" spans="2:17" x14ac:dyDescent="0.35">
      <c r="B21" s="7" t="s">
        <v>44</v>
      </c>
      <c r="C21" s="7" t="s">
        <v>45</v>
      </c>
      <c r="D21" s="7" t="s">
        <v>46</v>
      </c>
      <c r="E21" s="7" t="s">
        <v>47</v>
      </c>
      <c r="F21" s="7" t="s">
        <v>48</v>
      </c>
      <c r="G21" s="7" t="s">
        <v>49</v>
      </c>
      <c r="H21" s="7" t="s">
        <v>50</v>
      </c>
      <c r="I21" s="7" t="s">
        <v>51</v>
      </c>
      <c r="J21" s="7" t="s">
        <v>52</v>
      </c>
      <c r="K21" s="7" t="s">
        <v>53</v>
      </c>
      <c r="L21" s="7" t="s">
        <v>54</v>
      </c>
      <c r="M21" s="7" t="s">
        <v>55</v>
      </c>
      <c r="N21" s="7" t="s">
        <v>56</v>
      </c>
      <c r="O21" s="7" t="s">
        <v>57</v>
      </c>
      <c r="P21" s="7" t="s">
        <v>58</v>
      </c>
      <c r="Q21" s="36" t="s">
        <v>64</v>
      </c>
    </row>
    <row r="22" spans="2:17" ht="15" customHeight="1" x14ac:dyDescent="0.35">
      <c r="B22" s="5" t="str" cm="1">
        <f t="array" aca="1" ref="B22:B24" ca="1">IF(B$3="All",INDIRECT(_xlfn.CONCAT(B$2,"_SO2"),TRUE),B$3)</f>
        <v>BH12</v>
      </c>
      <c r="C22" s="5" t="str">
        <f ca="1">IFERROR(IF(B22="All","-",VLOOKUP($B22,'List of AQMS'!$A$63:$C$83,3,FALSE)),"")</f>
        <v>BHCC - Hollingdean Road</v>
      </c>
      <c r="D22" s="5" t="str">
        <f ca="1">IFERROR(IF(B22="All","-",VLOOKUP($B22,'List of AQMS'!$B$40:$C$60,2,FALSE)),"")</f>
        <v>Brighton_and_Hove</v>
      </c>
      <c r="E22" s="20" cm="1">
        <f t="array" aca="1" ref="E22" ca="1">IF($B22="All", IF(ISERROR(AVERAGE(E21:E$22)),"NA",AVERAGE(E21:E$22)),IF(ISERROR(INDEX('SO2'!C$51:C$70,MATCH('Monthly Review SO2'!$B22,'SO2'!$B$51:$B$70,0),0)),"",INDEX('SO2'!C$51:C$70,MATCH('Monthly Review SO2'!$B22,'SO2'!$B$51:$B$70),0)))</f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34">
        <f ca="1">IFERROR(SUM(E22:P22),"")</f>
        <v>0</v>
      </c>
    </row>
    <row r="23" spans="2:17" ht="15" customHeight="1" x14ac:dyDescent="0.35">
      <c r="B23" s="5" t="str">
        <f ca="1"/>
        <v>LL1</v>
      </c>
      <c r="C23" s="5" t="str">
        <f ca="1">IFERROR(IF(B23="All","-",VLOOKUP($B23,'List of AQMS'!$A$63:$C$83,3,FALSE)),"")</f>
        <v xml:space="preserve">AURN - Lullington Heath </v>
      </c>
      <c r="D23" s="5" t="str">
        <f ca="1">IFERROR(IF(B23="All","-",VLOOKUP($B23,'List of AQMS'!$B$40:$C$60,2,FALSE)),"")</f>
        <v>Wealden</v>
      </c>
      <c r="E23" s="20" cm="1">
        <f t="array" aca="1" ref="E23" ca="1">IF($B23="All", IF(ISERROR(AVERAGE(E22:E$22)),"NA",AVERAGE(E22:E$22)),IF(ISERROR(INDEX('SO2'!C$51:C$70,MATCH('Monthly Review SO2'!$B23,'SO2'!$B$51:$B$70,0),0)),"",INDEX('SO2'!C$51:C$70,MATCH('Monthly Review SO2'!$B23,'SO2'!$B$51:$B$70),0)))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 cm="1">
        <f t="array" aca="1" ref="Q23" ca="1">IF($B23="All", IF(ISERROR(AVERAGE(Q22:Q$22)),"NA",AVERAGE(Q22:Q$22)),IF(ISERROR(INDEX('SO2'!O$51:O$70,MATCH('Monthly Review SO2'!$B23,'SO2'!$B$51:$B$70,0),0)),"",INDEX('SO2'!O$51:O$70,MATCH('Monthly Review SO2'!$B23,'SO2'!$B$51:$B$70),0)))</f>
        <v>0</v>
      </c>
    </row>
    <row r="24" spans="2:17" ht="15" customHeight="1" x14ac:dyDescent="0.35">
      <c r="B24" s="5" t="str">
        <f ca="1"/>
        <v>All</v>
      </c>
      <c r="C24" s="5" t="str">
        <f ca="1">IFERROR(IF(B24="All","-",VLOOKUP($B24,'List of AQMS'!$A$63:$C$83,3,FALSE)),"")</f>
        <v>-</v>
      </c>
      <c r="D24" s="5" t="str">
        <f ca="1">IFERROR(IF(B24="All","-",VLOOKUP($B24,'List of AQMS'!$B$40:$C$60,2,FALSE)),"")</f>
        <v>-</v>
      </c>
      <c r="E24" s="20" cm="1">
        <f t="array" aca="1" ref="E24" ca="1">IF($B24="All", IF(ISERROR(AVERAGE(E$22:E23)),"NA",AVERAGE(E$22:E23)),IF(ISERROR(INDEX('SO2'!C$51:C$70,MATCH('Monthly Review SO2'!$B24,'SO2'!$B$51:$B$70,0),0)),"",INDEX('SO2'!C$51:C$70,MATCH('Monthly Review SO2'!$B24,'SO2'!$B$51:$B$70),0)))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 cm="1">
        <f t="array" aca="1" ref="Q24" ca="1">IF($B24="All", IF(ISERROR(AVERAGE(Q$22:Q23)),"NA",AVERAGE(Q$22:Q23)),IF(ISERROR(INDEX('SO2'!O$51:O$70,MATCH('Monthly Review SO2'!$B24,'SO2'!$B$51:$B$70,0),0)),"",INDEX('SO2'!O$51:O$70,MATCH('Monthly Review SO2'!$B24,'SO2'!$B$51:$B$70),0)))</f>
        <v>0</v>
      </c>
    </row>
    <row r="25" spans="2:17" ht="17.5" x14ac:dyDescent="0.45">
      <c r="B25" s="83" t="s">
        <v>185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</row>
    <row r="26" spans="2:17" x14ac:dyDescent="0.3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7" x14ac:dyDescent="0.35">
      <c r="B27" s="48"/>
      <c r="C27" s="86" t="s">
        <v>92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</row>
    <row r="28" spans="2:17" x14ac:dyDescent="0.35">
      <c r="B28" s="7" t="s">
        <v>44</v>
      </c>
      <c r="C28" s="7" t="s">
        <v>45</v>
      </c>
      <c r="D28" s="7" t="s">
        <v>46</v>
      </c>
      <c r="E28" s="7" t="s">
        <v>47</v>
      </c>
      <c r="F28" s="7" t="s">
        <v>48</v>
      </c>
      <c r="G28" s="7" t="s">
        <v>49</v>
      </c>
      <c r="H28" s="7" t="s">
        <v>50</v>
      </c>
      <c r="I28" s="7" t="s">
        <v>51</v>
      </c>
      <c r="J28" s="7" t="s">
        <v>52</v>
      </c>
      <c r="K28" s="7" t="s">
        <v>53</v>
      </c>
      <c r="L28" s="7" t="s">
        <v>54</v>
      </c>
      <c r="M28" s="7" t="s">
        <v>55</v>
      </c>
      <c r="N28" s="7" t="s">
        <v>56</v>
      </c>
      <c r="O28" s="7" t="s">
        <v>57</v>
      </c>
      <c r="P28" s="7" t="s">
        <v>58</v>
      </c>
      <c r="Q28" s="36" t="s">
        <v>64</v>
      </c>
    </row>
    <row r="29" spans="2:17" x14ac:dyDescent="0.35">
      <c r="B29" s="5" t="str" cm="1">
        <f t="array" aca="1" ref="B29:B31" ca="1">IF(B$3="All",INDIRECT(_xlfn.CONCAT(B$2,"_SO2"),TRUE),B$3)</f>
        <v>BH12</v>
      </c>
      <c r="C29" s="5" t="str">
        <f ca="1">IFERROR(IF(B29="All","-",VLOOKUP($B29,'List of AQMS'!$A$63:$C$83,3,FALSE)),"")</f>
        <v>BHCC - Hollingdean Road</v>
      </c>
      <c r="D29" s="5" t="str">
        <f ca="1">IFERROR(IF(B29="All","-",VLOOKUP($B29,'List of AQMS'!$B$40:$C$60,2,FALSE)),"")</f>
        <v>Brighton_and_Hove</v>
      </c>
      <c r="E29" s="20" cm="1">
        <f t="array" aca="1" ref="E29" ca="1">IF($B29="All", IF(ISERROR(AVERAGE(E$28:E28)),"NA",AVERAGE(E$28:E28)),IF(ISERROR(INDEX('SO2'!C$74:C$93,MATCH('Monthly Review SO2'!$B29,'SO2'!$B$74:$B$94,0),0)),"",INDEX('SO2'!C$74:C$93,MATCH('Monthly Review SO2'!$B29,'SO2'!$B$74:$B$93),0)))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 cm="1">
        <f t="array" aca="1" ref="Q29" ca="1">IF($B29="All", IF(ISERROR(AVERAGE(Q$28:Q28)),"NA",AVERAGE(Q$28:Q28)),IF(ISERROR(INDEX('SO2'!O$74:O$93,MATCH('Monthly Review SO2'!$B29,'SO2'!$B$74:$B$94,0),0)),"",INDEX('SO2'!O$74:O$93,MATCH('Monthly Review SO2'!$B29,'SO2'!$B$74:$B$93),0)))</f>
        <v>0</v>
      </c>
    </row>
    <row r="30" spans="2:17" x14ac:dyDescent="0.35">
      <c r="B30" s="5" t="str">
        <f ca="1"/>
        <v>LL1</v>
      </c>
      <c r="C30" s="5" t="str">
        <f ca="1">IFERROR(IF(B30="All","-",VLOOKUP($B30,'List of AQMS'!$A$63:$C$83,3,FALSE)),"")</f>
        <v xml:space="preserve">AURN - Lullington Heath </v>
      </c>
      <c r="D30" s="5" t="str">
        <f ca="1">IFERROR(IF(B30="All","-",VLOOKUP($B30,'List of AQMS'!$B$40:$C$60,2,FALSE)),"")</f>
        <v>Wealden</v>
      </c>
      <c r="E30" s="20" cm="1">
        <f t="array" aca="1" ref="E30" ca="1">IF($B30="All", IF(ISERROR(AVERAGE(E$28:E29)),"NA",AVERAGE(E$28:E29)),IF(ISERROR(INDEX('SO2'!C$74:C$93,MATCH('Monthly Review SO2'!$B30,'SO2'!$B$74:$B$94,0),0)),"",INDEX('SO2'!C$74:C$93,MATCH('Monthly Review SO2'!$B30,'SO2'!$B$74:$B$93),0)))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 cm="1">
        <f t="array" aca="1" ref="Q30" ca="1">IF($B30="All", IF(ISERROR(AVERAGE(Q$28:Q29)),"NA",AVERAGE(Q$28:Q29)),IF(ISERROR(INDEX('SO2'!O$74:O$93,MATCH('Monthly Review SO2'!$B30,'SO2'!$B$74:$B$94,0),0)),"",INDEX('SO2'!O$74:O$93,MATCH('Monthly Review SO2'!$B30,'SO2'!$B$74:$B$93),0)))</f>
        <v>0</v>
      </c>
    </row>
    <row r="31" spans="2:17" x14ac:dyDescent="0.35">
      <c r="B31" s="5" t="str">
        <f ca="1"/>
        <v>All</v>
      </c>
      <c r="C31" s="5" t="str">
        <f ca="1">IFERROR(IF(B31="All","-",VLOOKUP($B31,'List of AQMS'!$A$63:$C$83,3,FALSE)),"")</f>
        <v>-</v>
      </c>
      <c r="D31" s="5" t="str">
        <f ca="1">IFERROR(IF(B31="All","-",VLOOKUP($B31,'List of AQMS'!$B$40:$C$60,2,FALSE)),"")</f>
        <v>-</v>
      </c>
      <c r="E31" s="20" cm="1">
        <f t="array" aca="1" ref="E31" ca="1">IF($B31="All", IF(ISERROR(AVERAGE(E$28:E30)),"NA",AVERAGE(E$28:E30)),IF(ISERROR(INDEX('SO2'!C$74:C$93,MATCH('Monthly Review SO2'!$B31,'SO2'!$B$74:$B$94,0),0)),"",INDEX('SO2'!C$74:C$93,MATCH('Monthly Review SO2'!$B31,'SO2'!$B$74:$B$93),0)))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 cm="1">
        <f t="array" aca="1" ref="Q31" ca="1">IF($B31="All", IF(ISERROR(AVERAGE(Q$28:Q30)),"NA",AVERAGE(Q$28:Q30)),IF(ISERROR(INDEX('SO2'!O$74:O$93,MATCH('Monthly Review SO2'!$B31,'SO2'!$B$74:$B$94,0),0)),"",INDEX('SO2'!O$74:O$93,MATCH('Monthly Review SO2'!$B31,'SO2'!$B$74:$B$93),0)))</f>
        <v>0</v>
      </c>
    </row>
    <row r="32" spans="2:17" ht="17.5" x14ac:dyDescent="0.45">
      <c r="B32" s="83" t="s">
        <v>186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5"/>
    </row>
    <row r="33" spans="2:17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7" x14ac:dyDescent="0.35">
      <c r="B34" s="48"/>
      <c r="C34" s="86" t="s">
        <v>93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</row>
    <row r="35" spans="2:17" x14ac:dyDescent="0.35">
      <c r="B35" s="7" t="s">
        <v>44</v>
      </c>
      <c r="C35" s="7" t="s">
        <v>45</v>
      </c>
      <c r="D35" s="7" t="s">
        <v>46</v>
      </c>
      <c r="E35" s="7" t="s">
        <v>47</v>
      </c>
      <c r="F35" s="7" t="s">
        <v>48</v>
      </c>
      <c r="G35" s="7" t="s">
        <v>49</v>
      </c>
      <c r="H35" s="7" t="s">
        <v>50</v>
      </c>
      <c r="I35" s="7" t="s">
        <v>51</v>
      </c>
      <c r="J35" s="7" t="s">
        <v>52</v>
      </c>
      <c r="K35" s="7" t="s">
        <v>53</v>
      </c>
      <c r="L35" s="7" t="s">
        <v>54</v>
      </c>
      <c r="M35" s="7" t="s">
        <v>55</v>
      </c>
      <c r="N35" s="7" t="s">
        <v>56</v>
      </c>
      <c r="O35" s="7" t="s">
        <v>57</v>
      </c>
      <c r="P35" s="7" t="s">
        <v>58</v>
      </c>
      <c r="Q35" s="36" t="s">
        <v>64</v>
      </c>
    </row>
    <row r="36" spans="2:17" x14ac:dyDescent="0.35">
      <c r="B36" s="5" t="str" cm="1">
        <f t="array" aca="1" ref="B36:B38" ca="1">IF(B$3="All",INDIRECT(_xlfn.CONCAT(B$2,"_SO2"),TRUE),B$3)</f>
        <v>BH12</v>
      </c>
      <c r="C36" s="5" t="str">
        <f ca="1">IFERROR(IF(B36="All","-",VLOOKUP($B36,'List of AQMS'!$A$63:$C$83,3,FALSE)),"")</f>
        <v>BHCC - Hollingdean Road</v>
      </c>
      <c r="D36" s="5" t="str">
        <f ca="1">IFERROR(IF(B36="All","-",VLOOKUP($B36,'List of AQMS'!$B$40:$C$60,2,FALSE)),"")</f>
        <v>Brighton_and_Hove</v>
      </c>
      <c r="E36" s="20" cm="1">
        <f t="array" aca="1" ref="E36" ca="1">IF($B36="All", IF(ISERROR(AVERAGE(E$35:E35)),"NA",AVERAGE(E$35:E35)),IF(ISERROR(INDEX('SO2'!C$97:C$116,MATCH('Monthly Review SO2'!$B36,'SO2'!$B$97:$B$116,0),0)),"",INDEX('SO2'!C$97:C$116,MATCH('Monthly Review SO2'!$B36,'SO2'!$B$97:$B$116),0)))</f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 cm="1">
        <f t="array" aca="1" ref="Q36" ca="1">IF($B36="All", IF(ISERROR(AVERAGE(Q$35:Q35)),"NA",AVERAGE(Q$35:Q35)),IF(ISERROR(INDEX('SO2'!O$97:O$116,MATCH('Monthly Review SO2'!$B36,'SO2'!$B$97:$B$116,0),0)),"",INDEX('SO2'!O$97:O$116,MATCH('Monthly Review SO2'!$B36,'SO2'!$B$97:$B$116),0)))</f>
        <v>0</v>
      </c>
    </row>
    <row r="37" spans="2:17" x14ac:dyDescent="0.35">
      <c r="B37" s="5" t="str">
        <f ca="1"/>
        <v>LL1</v>
      </c>
      <c r="C37" s="5" t="str">
        <f ca="1">IFERROR(IF(B37="All","-",VLOOKUP($B37,'List of AQMS'!$A$63:$C$83,3,FALSE)),"")</f>
        <v xml:space="preserve">AURN - Lullington Heath </v>
      </c>
      <c r="D37" s="5" t="str">
        <f ca="1">IFERROR(IF(B37="All","-",VLOOKUP($B37,'List of AQMS'!$B$40:$C$60,2,FALSE)),"")</f>
        <v>Wealden</v>
      </c>
      <c r="E37" s="20" cm="1">
        <f t="array" aca="1" ref="E37" ca="1">IF($B37="All", IF(ISERROR(AVERAGE(E$35:E36)),"NA",AVERAGE(E$35:E36)),IF(ISERROR(INDEX('SO2'!C$97:C$116,MATCH('Monthly Review SO2'!$B37,'SO2'!$B$97:$B$116,0),0)),"",INDEX('SO2'!C$97:C$116,MATCH('Monthly Review SO2'!$B37,'SO2'!$B$97:$B$116),0)))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 cm="1">
        <f t="array" aca="1" ref="Q37" ca="1">IF($B37="All", IF(ISERROR(AVERAGE(Q$35:Q36)),"NA",AVERAGE(Q$35:Q36)),IF(ISERROR(INDEX('SO2'!O$97:O$116,MATCH('Monthly Review SO2'!$B37,'SO2'!$B$97:$B$116,0),0)),"",INDEX('SO2'!O$97:O$116,MATCH('Monthly Review SO2'!$B37,'SO2'!$B$97:$B$116),0)))</f>
        <v>0</v>
      </c>
    </row>
    <row r="38" spans="2:17" x14ac:dyDescent="0.35">
      <c r="B38" s="5" t="str">
        <f ca="1"/>
        <v>All</v>
      </c>
      <c r="C38" s="5" t="str">
        <f ca="1">IFERROR(IF(B38="All","-",VLOOKUP($B38,'List of AQMS'!$A$63:$C$83,3,FALSE)),"")</f>
        <v>-</v>
      </c>
      <c r="D38" s="5" t="str">
        <f ca="1">IFERROR(IF(B38="All","-",VLOOKUP($B38,'List of AQMS'!$B$40:$C$60,2,FALSE)),"")</f>
        <v>-</v>
      </c>
      <c r="E38" s="20" cm="1">
        <f t="array" aca="1" ref="E38" ca="1">IF($B38="All", IF(ISERROR(AVERAGE(E$35:E37)),"NA",AVERAGE(E$35:E37)),IF(ISERROR(INDEX('SO2'!C$97:C$116,MATCH('Monthly Review SO2'!$B38,'SO2'!$B$97:$B$116,0),0)),"",INDEX('SO2'!C$97:C$116,MATCH('Monthly Review SO2'!$B38,'SO2'!$B$97:$B$116),0)))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 cm="1">
        <f t="array" aca="1" ref="Q38" ca="1">IF($B38="All", IF(ISERROR(AVERAGE(Q$35:Q37)),"NA",AVERAGE(Q$35:Q37)),IF(ISERROR(INDEX('SO2'!O$97:O$116,MATCH('Monthly Review SO2'!$B38,'SO2'!$B$97:$B$116,0),0)),"",INDEX('SO2'!O$97:O$116,MATCH('Monthly Review SO2'!$B38,'SO2'!$B$97:$B$116),0)))</f>
        <v>0</v>
      </c>
    </row>
    <row r="39" spans="2:17" ht="17.5" x14ac:dyDescent="0.45">
      <c r="B39" s="83" t="s">
        <v>187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5"/>
    </row>
  </sheetData>
  <sheetProtection algorithmName="SHA-512" hashValue="ee4nckkhEYcJOcCPgvJxlh97CaQZmjaPafh15IBNKkDjlWOlNpdgL406AGQFv12u6+HEo3IrxQ2G7s/MVnsQEg==" saltValue="UhflNPImOe+f05uyHL1IVA==" spinCount="100000" sheet="1" objects="1" scenarios="1"/>
  <mergeCells count="9">
    <mergeCell ref="C27:Q27"/>
    <mergeCell ref="B32:Q32"/>
    <mergeCell ref="C34:Q34"/>
    <mergeCell ref="B39:Q39"/>
    <mergeCell ref="B7:Q7"/>
    <mergeCell ref="C20:Q20"/>
    <mergeCell ref="B25:Q25"/>
    <mergeCell ref="B13:Q13"/>
    <mergeCell ref="B18:Q18"/>
  </mergeCells>
  <conditionalFormatting sqref="Q15:Q17">
    <cfRule type="cellIs" dxfId="1" priority="3" operator="lessThan">
      <formula>0.75</formula>
    </cfRule>
  </conditionalFormatting>
  <conditionalFormatting sqref="Q22">
    <cfRule type="cellIs" dxfId="0" priority="6" operator="greaterThan">
      <formula>10</formula>
    </cfRule>
  </conditionalFormatting>
  <dataValidations count="1">
    <dataValidation type="list" allowBlank="1" showInputMessage="1" showErrorMessage="1" sqref="B3" xr:uid="{989C5BFC-E2A7-4FD1-9A20-3BAD694A8730}">
      <formula1>INDIRECT(_xlfn.CONCAT(B2,"_SO2"))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89D29-5182-4DB3-8749-319F7AEC5065}">
          <x14:formula1>
            <xm:f>'List of AQMS'!$M$34:$M$36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2118-8E06-4FA6-99C9-3AC6EE941456}">
  <sheetPr codeName="Sheet12"/>
  <dimension ref="B2:O116"/>
  <sheetViews>
    <sheetView topLeftCell="A81" zoomScale="85" zoomScaleNormal="85" workbookViewId="0">
      <selection activeCell="F103" sqref="F103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 t="str">
        <f t="shared" ref="O4:O23" si="0">IFERROR(AVERAGE(C4:N4),"N/A")</f>
        <v>N/A</v>
      </c>
    </row>
    <row r="5" spans="2:15" x14ac:dyDescent="0.35">
      <c r="B5" s="1" t="s">
        <v>66</v>
      </c>
      <c r="C5" s="16" t="s">
        <v>79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 t="str">
        <f t="shared" si="0"/>
        <v>N/A</v>
      </c>
    </row>
    <row r="6" spans="2:15" ht="15" customHeight="1" x14ac:dyDescent="0.35">
      <c r="B6" s="1" t="s">
        <v>67</v>
      </c>
      <c r="C6" s="16" t="s">
        <v>79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 t="str">
        <f t="shared" si="0"/>
        <v>N/A</v>
      </c>
    </row>
    <row r="7" spans="2:15" ht="15" customHeight="1" x14ac:dyDescent="0.35">
      <c r="B7" s="1" t="s">
        <v>190</v>
      </c>
      <c r="C7" s="16" t="s">
        <v>79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 t="str">
        <f t="shared" si="0"/>
        <v>N/A</v>
      </c>
    </row>
    <row r="8" spans="2:15" ht="15" customHeight="1" x14ac:dyDescent="0.35">
      <c r="B8" s="1" t="s">
        <v>193</v>
      </c>
      <c r="C8" s="16">
        <v>0.74294562484034599</v>
      </c>
      <c r="D8" s="16"/>
      <c r="E8" s="16"/>
      <c r="F8" s="16"/>
      <c r="G8" s="16"/>
      <c r="H8" s="16"/>
      <c r="I8" s="16"/>
      <c r="J8" s="16"/>
      <c r="K8" s="16"/>
      <c r="L8" s="3"/>
      <c r="M8" s="3"/>
      <c r="N8" s="3"/>
      <c r="O8" s="16">
        <f t="shared" si="0"/>
        <v>0.74294562484034599</v>
      </c>
    </row>
    <row r="9" spans="2:15" x14ac:dyDescent="0.35">
      <c r="B9" s="1" t="s">
        <v>68</v>
      </c>
      <c r="C9" s="16" t="s">
        <v>79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 t="str">
        <f t="shared" si="0"/>
        <v>N/A</v>
      </c>
    </row>
    <row r="13" spans="2:15" x14ac:dyDescent="0.35">
      <c r="B13" s="1" t="s">
        <v>72</v>
      </c>
      <c r="C13" s="16" t="s">
        <v>79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 t="str">
        <f t="shared" si="0"/>
        <v>N/A</v>
      </c>
    </row>
    <row r="18" spans="2:15" x14ac:dyDescent="0.35">
      <c r="B18" s="1" t="s">
        <v>77</v>
      </c>
      <c r="C18" s="16">
        <v>0.91488940794837004</v>
      </c>
      <c r="D18" s="16"/>
      <c r="E18" s="16"/>
      <c r="F18" s="47"/>
      <c r="G18" s="3"/>
      <c r="H18" s="3"/>
      <c r="I18" s="3"/>
      <c r="J18" s="3"/>
      <c r="K18" s="3"/>
      <c r="L18" s="3"/>
      <c r="M18" s="3"/>
      <c r="N18" s="3"/>
      <c r="O18" s="16">
        <f t="shared" si="0"/>
        <v>0.91488940794837004</v>
      </c>
    </row>
    <row r="19" spans="2:15" x14ac:dyDescent="0.35">
      <c r="B19" s="1" t="s">
        <v>78</v>
      </c>
      <c r="C19" s="16" t="s">
        <v>79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 t="str">
        <f t="shared" si="0"/>
        <v>N/A</v>
      </c>
    </row>
    <row r="22" spans="2:15" x14ac:dyDescent="0.35">
      <c r="B22" s="1" t="s">
        <v>82</v>
      </c>
      <c r="C22" s="16" t="s">
        <v>79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 t="str">
        <f t="shared" si="0"/>
        <v>N/A</v>
      </c>
    </row>
    <row r="24" spans="2:15" x14ac:dyDescent="0.35">
      <c r="O24" s="16"/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3" t="str">
        <f>IFERROR(AVERAGE(C28:N28),"N/A")</f>
        <v>N/A</v>
      </c>
    </row>
    <row r="29" spans="2:15" x14ac:dyDescent="0.35">
      <c r="B29" s="1" t="s">
        <v>66</v>
      </c>
      <c r="C29" s="16" t="s">
        <v>79</v>
      </c>
      <c r="D29" s="16"/>
      <c r="E29" s="16"/>
      <c r="F29" s="16"/>
      <c r="G29" s="16"/>
      <c r="H29" s="16"/>
      <c r="I29" s="16"/>
      <c r="J29" s="16"/>
      <c r="K29" s="16"/>
      <c r="L29" s="15"/>
      <c r="M29" s="15"/>
      <c r="N29" s="15"/>
      <c r="O29" s="3" t="str">
        <f t="shared" ref="O29:O47" si="1">IFERROR(AVERAGE(C29:N29),"N/A")</f>
        <v>N/A</v>
      </c>
    </row>
    <row r="30" spans="2:15" x14ac:dyDescent="0.35">
      <c r="B30" s="1" t="s">
        <v>67</v>
      </c>
      <c r="C30" s="15" t="s">
        <v>79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3" t="str">
        <f t="shared" si="1"/>
        <v>N/A</v>
      </c>
    </row>
    <row r="31" spans="2:15" x14ac:dyDescent="0.35">
      <c r="B31" s="1" t="s">
        <v>190</v>
      </c>
      <c r="C31" s="15" t="s">
        <v>79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3" t="str">
        <f t="shared" si="1"/>
        <v>N/A</v>
      </c>
    </row>
    <row r="32" spans="2:15" x14ac:dyDescent="0.35">
      <c r="B32" s="1" t="s">
        <v>193</v>
      </c>
      <c r="C32" s="15">
        <v>0.95833333333333304</v>
      </c>
      <c r="D32" s="16"/>
      <c r="E32" s="16"/>
      <c r="F32" s="16"/>
      <c r="G32" s="16"/>
      <c r="H32" s="16"/>
      <c r="I32" s="16"/>
      <c r="J32" s="16"/>
      <c r="K32" s="15"/>
      <c r="L32" s="15"/>
      <c r="M32" s="15"/>
      <c r="N32" s="15"/>
      <c r="O32" s="3">
        <f t="shared" si="1"/>
        <v>0.95833333333333304</v>
      </c>
    </row>
    <row r="33" spans="2:15" x14ac:dyDescent="0.35">
      <c r="B33" s="1" t="s">
        <v>68</v>
      </c>
      <c r="C33" s="15" t="s">
        <v>79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3" t="str">
        <f t="shared" si="1"/>
        <v>N/A</v>
      </c>
    </row>
    <row r="36" spans="2:15" x14ac:dyDescent="0.35">
      <c r="B36" s="1" t="s">
        <v>71</v>
      </c>
      <c r="C36" s="16" t="s">
        <v>79</v>
      </c>
      <c r="D36" s="16"/>
      <c r="E36" s="16"/>
      <c r="F36" s="16"/>
      <c r="G36" s="16"/>
      <c r="H36" s="16"/>
      <c r="I36" s="16"/>
      <c r="J36" s="16"/>
      <c r="K36" s="16"/>
      <c r="L36" s="15"/>
      <c r="M36" s="15"/>
      <c r="N36" s="15"/>
      <c r="O36" s="3" t="str">
        <f t="shared" si="1"/>
        <v>N/A</v>
      </c>
    </row>
    <row r="37" spans="2:15" x14ac:dyDescent="0.35">
      <c r="B37" s="1" t="s">
        <v>72</v>
      </c>
      <c r="C37" s="15" t="s">
        <v>79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3" t="str">
        <f t="shared" si="1"/>
        <v>N/A</v>
      </c>
    </row>
    <row r="42" spans="2:15" x14ac:dyDescent="0.35">
      <c r="B42" s="1" t="s">
        <v>77</v>
      </c>
      <c r="C42" s="15">
        <v>0.989247311827957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3">
        <f t="shared" si="1"/>
        <v>0.989247311827957</v>
      </c>
    </row>
    <row r="43" spans="2:15" x14ac:dyDescent="0.35">
      <c r="B43" s="1" t="s">
        <v>78</v>
      </c>
      <c r="C43" s="15" t="s">
        <v>79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3" t="str">
        <f t="shared" si="1"/>
        <v>N/A</v>
      </c>
    </row>
    <row r="45" spans="2:15" x14ac:dyDescent="0.35">
      <c r="B45" s="1" t="s">
        <v>81</v>
      </c>
      <c r="C45" s="15" t="s">
        <v>79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3" t="str">
        <f t="shared" si="1"/>
        <v>N/A</v>
      </c>
    </row>
    <row r="46" spans="2:15" x14ac:dyDescent="0.35">
      <c r="B46" s="1" t="s">
        <v>82</v>
      </c>
      <c r="C46" s="15" t="s">
        <v>79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3" t="str">
        <f t="shared" si="1"/>
        <v>N/A</v>
      </c>
    </row>
    <row r="49" spans="2:15" x14ac:dyDescent="0.35">
      <c r="B49" s="97" t="s">
        <v>91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>
        <f>SUM(C51:N51)</f>
        <v>0</v>
      </c>
    </row>
    <row r="52" spans="2:15" x14ac:dyDescent="0.35">
      <c r="B52" s="1" t="s">
        <v>66</v>
      </c>
      <c r="C52" s="17" t="s">
        <v>79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f t="shared" ref="O52:O67" si="2">SUM(C52:N52)</f>
        <v>0</v>
      </c>
    </row>
    <row r="53" spans="2:15" x14ac:dyDescent="0.35">
      <c r="B53" s="1" t="s">
        <v>67</v>
      </c>
      <c r="C53" s="17" t="s">
        <v>79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>
        <f t="shared" si="2"/>
        <v>0</v>
      </c>
    </row>
    <row r="54" spans="2:15" x14ac:dyDescent="0.35">
      <c r="B54" s="1" t="s">
        <v>190</v>
      </c>
      <c r="C54" s="17" t="s">
        <v>79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>
        <f t="shared" si="2"/>
        <v>0</v>
      </c>
    </row>
    <row r="55" spans="2:15" x14ac:dyDescent="0.35">
      <c r="B55" s="1" t="s">
        <v>193</v>
      </c>
      <c r="C55" s="16">
        <v>0</v>
      </c>
      <c r="D55" s="16"/>
      <c r="E55" s="16"/>
      <c r="F55" s="16"/>
      <c r="G55" s="16"/>
      <c r="H55" s="16"/>
      <c r="I55" s="16"/>
      <c r="J55" s="16"/>
      <c r="K55" s="17"/>
      <c r="L55" s="17"/>
      <c r="M55" s="17"/>
      <c r="N55" s="17"/>
      <c r="O55" s="17">
        <f t="shared" si="2"/>
        <v>0</v>
      </c>
    </row>
    <row r="56" spans="2:15" x14ac:dyDescent="0.35">
      <c r="B56" s="1" t="s">
        <v>68</v>
      </c>
      <c r="C56" s="17" t="s">
        <v>79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>
        <f t="shared" si="2"/>
        <v>0</v>
      </c>
    </row>
    <row r="59" spans="2:15" x14ac:dyDescent="0.35">
      <c r="B59" s="1" t="s">
        <v>71</v>
      </c>
      <c r="C59" s="17" t="s">
        <v>79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>
        <f t="shared" si="2"/>
        <v>0</v>
      </c>
    </row>
    <row r="60" spans="2:15" x14ac:dyDescent="0.35">
      <c r="B60" s="1" t="s">
        <v>72</v>
      </c>
      <c r="C60" s="17" t="s">
        <v>79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>
        <f t="shared" si="2"/>
        <v>0</v>
      </c>
    </row>
    <row r="65" spans="2:15" x14ac:dyDescent="0.35">
      <c r="B65" s="1" t="s">
        <v>77</v>
      </c>
      <c r="C65" s="17">
        <v>0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>
        <f t="shared" si="2"/>
        <v>0</v>
      </c>
    </row>
    <row r="66" spans="2:15" x14ac:dyDescent="0.35">
      <c r="B66" s="1" t="s">
        <v>78</v>
      </c>
      <c r="C66" s="17" t="s">
        <v>79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>
        <f t="shared" si="2"/>
        <v>0</v>
      </c>
    </row>
    <row r="68" spans="2:15" x14ac:dyDescent="0.35">
      <c r="B68" s="1" t="s">
        <v>81</v>
      </c>
      <c r="C68" s="17" t="s">
        <v>79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>
        <f>SUM(C68:N68)</f>
        <v>0</v>
      </c>
    </row>
    <row r="69" spans="2:15" x14ac:dyDescent="0.35">
      <c r="B69" s="1" t="s">
        <v>82</v>
      </c>
      <c r="C69" s="17" t="s">
        <v>79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 t="shared" ref="O69:O70" si="3">SUM(C69:N69)</f>
        <v>0</v>
      </c>
    </row>
    <row r="70" spans="2:15" x14ac:dyDescent="0.35">
      <c r="B70" s="1" t="s">
        <v>83</v>
      </c>
      <c r="C70" s="17" t="s">
        <v>79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>
        <f t="shared" si="3"/>
        <v>0</v>
      </c>
    </row>
    <row r="72" spans="2:15" x14ac:dyDescent="0.35">
      <c r="B72" s="97" t="s">
        <v>92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9"/>
    </row>
    <row r="73" spans="2:15" x14ac:dyDescent="0.35">
      <c r="B73" s="1" t="s">
        <v>45</v>
      </c>
      <c r="C73" s="1" t="s">
        <v>47</v>
      </c>
      <c r="D73" s="1" t="s">
        <v>48</v>
      </c>
      <c r="E73" s="1" t="s">
        <v>49</v>
      </c>
      <c r="F73" s="1" t="s">
        <v>50</v>
      </c>
      <c r="G73" s="1" t="s">
        <v>51</v>
      </c>
      <c r="H73" s="1" t="s">
        <v>52</v>
      </c>
      <c r="I73" s="1" t="s">
        <v>53</v>
      </c>
      <c r="J73" s="1" t="s">
        <v>54</v>
      </c>
      <c r="K73" s="1" t="s">
        <v>55</v>
      </c>
      <c r="L73" s="1" t="s">
        <v>56</v>
      </c>
      <c r="M73" s="1" t="s">
        <v>57</v>
      </c>
      <c r="N73" s="1" t="s">
        <v>58</v>
      </c>
      <c r="O73" s="1" t="s">
        <v>64</v>
      </c>
    </row>
    <row r="74" spans="2:15" x14ac:dyDescent="0.35">
      <c r="B74" s="1" t="s">
        <v>65</v>
      </c>
      <c r="C74" s="17" t="s">
        <v>79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>
        <f>SUM(C74:N74)</f>
        <v>0</v>
      </c>
    </row>
    <row r="75" spans="2:15" x14ac:dyDescent="0.35">
      <c r="B75" s="1" t="s">
        <v>66</v>
      </c>
      <c r="C75" s="17" t="s">
        <v>79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>
        <f t="shared" ref="O75:O92" si="4">SUM(C75:N75)</f>
        <v>0</v>
      </c>
    </row>
    <row r="76" spans="2:15" x14ac:dyDescent="0.35">
      <c r="B76" s="1" t="s">
        <v>67</v>
      </c>
      <c r="C76" s="17" t="s">
        <v>79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>
        <f t="shared" si="4"/>
        <v>0</v>
      </c>
    </row>
    <row r="77" spans="2:15" x14ac:dyDescent="0.35">
      <c r="B77" s="1" t="s">
        <v>190</v>
      </c>
      <c r="C77" s="17" t="s">
        <v>79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>
        <f t="shared" si="4"/>
        <v>0</v>
      </c>
    </row>
    <row r="78" spans="2:15" x14ac:dyDescent="0.35">
      <c r="B78" s="1" t="s">
        <v>193</v>
      </c>
      <c r="C78" s="16">
        <v>0</v>
      </c>
      <c r="D78" s="16"/>
      <c r="E78" s="16"/>
      <c r="F78" s="16"/>
      <c r="G78" s="16"/>
      <c r="H78" s="16"/>
      <c r="I78" s="16"/>
      <c r="J78" s="16"/>
      <c r="K78" s="17"/>
      <c r="L78" s="17"/>
      <c r="M78" s="17"/>
      <c r="N78" s="17"/>
      <c r="O78" s="17">
        <f t="shared" si="4"/>
        <v>0</v>
      </c>
    </row>
    <row r="79" spans="2:15" x14ac:dyDescent="0.35">
      <c r="B79" s="1" t="s">
        <v>68</v>
      </c>
      <c r="C79" s="17" t="s">
        <v>79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>
        <f t="shared" si="4"/>
        <v>0</v>
      </c>
    </row>
    <row r="80" spans="2:15" x14ac:dyDescent="0.35">
      <c r="B80" s="1" t="s">
        <v>69</v>
      </c>
      <c r="C80" s="17" t="s">
        <v>79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>
        <f t="shared" si="4"/>
        <v>0</v>
      </c>
    </row>
    <row r="81" spans="2:15" x14ac:dyDescent="0.35">
      <c r="B81" s="1" t="s">
        <v>70</v>
      </c>
      <c r="C81" s="17" t="s">
        <v>79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>
        <f t="shared" si="4"/>
        <v>0</v>
      </c>
    </row>
    <row r="82" spans="2:15" x14ac:dyDescent="0.35">
      <c r="B82" s="1" t="s">
        <v>71</v>
      </c>
      <c r="C82" s="17" t="s">
        <v>79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>
        <f t="shared" si="4"/>
        <v>0</v>
      </c>
    </row>
    <row r="83" spans="2:15" x14ac:dyDescent="0.35">
      <c r="B83" s="1" t="s">
        <v>72</v>
      </c>
      <c r="C83" s="17" t="s">
        <v>79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>
        <f t="shared" si="4"/>
        <v>0</v>
      </c>
    </row>
    <row r="84" spans="2:15" x14ac:dyDescent="0.35">
      <c r="B84" s="1" t="s">
        <v>73</v>
      </c>
      <c r="C84" s="17" t="s">
        <v>79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>
        <f t="shared" si="4"/>
        <v>0</v>
      </c>
    </row>
    <row r="85" spans="2:15" x14ac:dyDescent="0.35">
      <c r="B85" s="1" t="s">
        <v>74</v>
      </c>
      <c r="C85" s="17" t="s">
        <v>79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>
        <f t="shared" si="4"/>
        <v>0</v>
      </c>
    </row>
    <row r="86" spans="2:15" x14ac:dyDescent="0.35">
      <c r="B86" s="1" t="s">
        <v>75</v>
      </c>
      <c r="C86" s="17" t="s">
        <v>79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>
        <f t="shared" si="4"/>
        <v>0</v>
      </c>
    </row>
    <row r="87" spans="2:15" x14ac:dyDescent="0.35">
      <c r="B87" s="1" t="s">
        <v>76</v>
      </c>
      <c r="C87" s="17" t="s">
        <v>79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>
        <f t="shared" si="4"/>
        <v>0</v>
      </c>
    </row>
    <row r="88" spans="2:15" x14ac:dyDescent="0.35">
      <c r="B88" s="1" t="s">
        <v>77</v>
      </c>
      <c r="C88" s="17">
        <v>0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>
        <f t="shared" si="4"/>
        <v>0</v>
      </c>
    </row>
    <row r="89" spans="2:15" x14ac:dyDescent="0.35">
      <c r="B89" s="1" t="s">
        <v>78</v>
      </c>
      <c r="C89" s="17" t="s">
        <v>79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>
        <f t="shared" si="4"/>
        <v>0</v>
      </c>
    </row>
    <row r="90" spans="2:15" x14ac:dyDescent="0.35">
      <c r="B90" s="1" t="s">
        <v>80</v>
      </c>
      <c r="C90" s="17" t="s">
        <v>79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>
        <f t="shared" si="4"/>
        <v>0</v>
      </c>
    </row>
    <row r="91" spans="2:15" x14ac:dyDescent="0.35">
      <c r="B91" s="1" t="s">
        <v>81</v>
      </c>
      <c r="C91" s="17" t="s">
        <v>79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>
        <f t="shared" si="4"/>
        <v>0</v>
      </c>
    </row>
    <row r="92" spans="2:15" x14ac:dyDescent="0.35">
      <c r="B92" s="1" t="s">
        <v>82</v>
      </c>
      <c r="C92" s="17" t="s">
        <v>79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>
        <f t="shared" si="4"/>
        <v>0</v>
      </c>
    </row>
    <row r="93" spans="2:15" x14ac:dyDescent="0.35">
      <c r="B93" s="1" t="s">
        <v>83</v>
      </c>
      <c r="C93" s="17" t="s">
        <v>79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>
        <f t="shared" ref="O93" si="5">SUM(C93:N93)</f>
        <v>0</v>
      </c>
    </row>
    <row r="95" spans="2:15" x14ac:dyDescent="0.35">
      <c r="B95" s="97" t="s">
        <v>93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9"/>
    </row>
    <row r="96" spans="2:15" x14ac:dyDescent="0.35">
      <c r="B96" s="1" t="s">
        <v>45</v>
      </c>
      <c r="C96" s="1" t="s">
        <v>47</v>
      </c>
      <c r="D96" s="1" t="s">
        <v>48</v>
      </c>
      <c r="E96" s="1" t="s">
        <v>49</v>
      </c>
      <c r="F96" s="1" t="s">
        <v>50</v>
      </c>
      <c r="G96" s="1" t="s">
        <v>51</v>
      </c>
      <c r="H96" s="1" t="s">
        <v>52</v>
      </c>
      <c r="I96" s="1" t="s">
        <v>53</v>
      </c>
      <c r="J96" s="1" t="s">
        <v>54</v>
      </c>
      <c r="K96" s="1" t="s">
        <v>55</v>
      </c>
      <c r="L96" s="1" t="s">
        <v>56</v>
      </c>
      <c r="M96" s="1" t="s">
        <v>57</v>
      </c>
      <c r="N96" s="1" t="s">
        <v>58</v>
      </c>
      <c r="O96" s="1" t="s">
        <v>64</v>
      </c>
    </row>
    <row r="97" spans="2:15" x14ac:dyDescent="0.35">
      <c r="B97" s="1" t="s">
        <v>65</v>
      </c>
      <c r="C97" s="17" t="s">
        <v>79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>
        <f>SUM(C97:N97)</f>
        <v>0</v>
      </c>
    </row>
    <row r="98" spans="2:15" x14ac:dyDescent="0.35">
      <c r="B98" s="1" t="s">
        <v>66</v>
      </c>
      <c r="C98" s="17" t="s">
        <v>79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>
        <f t="shared" ref="O98:O116" si="6">SUM(C98:N98)</f>
        <v>0</v>
      </c>
    </row>
    <row r="99" spans="2:15" x14ac:dyDescent="0.35">
      <c r="B99" s="1" t="s">
        <v>67</v>
      </c>
      <c r="C99" s="17" t="s">
        <v>79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>
        <f t="shared" si="6"/>
        <v>0</v>
      </c>
    </row>
    <row r="100" spans="2:15" x14ac:dyDescent="0.35">
      <c r="B100" s="1" t="s">
        <v>190</v>
      </c>
      <c r="C100" s="17" t="s">
        <v>79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>
        <f t="shared" si="6"/>
        <v>0</v>
      </c>
    </row>
    <row r="101" spans="2:15" x14ac:dyDescent="0.35">
      <c r="B101" s="1" t="s">
        <v>193</v>
      </c>
      <c r="C101" s="17">
        <v>0</v>
      </c>
      <c r="D101" s="16"/>
      <c r="E101" s="16"/>
      <c r="F101" s="16"/>
      <c r="G101" s="16"/>
      <c r="H101" s="16"/>
      <c r="I101" s="16"/>
      <c r="J101" s="16"/>
      <c r="K101" s="17"/>
      <c r="L101" s="17"/>
      <c r="M101" s="17"/>
      <c r="N101" s="17"/>
      <c r="O101" s="17">
        <f t="shared" si="6"/>
        <v>0</v>
      </c>
    </row>
    <row r="102" spans="2:15" x14ac:dyDescent="0.35">
      <c r="B102" s="1" t="s">
        <v>68</v>
      </c>
      <c r="C102" s="17" t="s">
        <v>79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>
        <f t="shared" si="6"/>
        <v>0</v>
      </c>
    </row>
    <row r="103" spans="2:15" x14ac:dyDescent="0.35">
      <c r="B103" s="1" t="s">
        <v>69</v>
      </c>
      <c r="C103" s="17" t="s">
        <v>79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>
        <f t="shared" si="6"/>
        <v>0</v>
      </c>
    </row>
    <row r="104" spans="2:15" x14ac:dyDescent="0.35">
      <c r="B104" s="1" t="s">
        <v>70</v>
      </c>
      <c r="C104" s="17" t="s">
        <v>79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>
        <f t="shared" si="6"/>
        <v>0</v>
      </c>
    </row>
    <row r="105" spans="2:15" x14ac:dyDescent="0.35">
      <c r="B105" s="1" t="s">
        <v>71</v>
      </c>
      <c r="C105" s="17" t="s">
        <v>79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>
        <f t="shared" si="6"/>
        <v>0</v>
      </c>
    </row>
    <row r="106" spans="2:15" x14ac:dyDescent="0.35">
      <c r="B106" s="1" t="s">
        <v>72</v>
      </c>
      <c r="C106" s="17" t="s">
        <v>79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>
        <f t="shared" si="6"/>
        <v>0</v>
      </c>
    </row>
    <row r="107" spans="2:15" x14ac:dyDescent="0.35">
      <c r="B107" s="1" t="s">
        <v>73</v>
      </c>
      <c r="C107" s="17" t="s">
        <v>79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>
        <f t="shared" si="6"/>
        <v>0</v>
      </c>
    </row>
    <row r="108" spans="2:15" x14ac:dyDescent="0.35">
      <c r="B108" s="1" t="s">
        <v>74</v>
      </c>
      <c r="C108" s="17" t="s">
        <v>79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>
        <f t="shared" si="6"/>
        <v>0</v>
      </c>
    </row>
    <row r="109" spans="2:15" x14ac:dyDescent="0.35">
      <c r="B109" s="1" t="s">
        <v>75</v>
      </c>
      <c r="C109" s="17" t="s">
        <v>79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>
        <f t="shared" si="6"/>
        <v>0</v>
      </c>
    </row>
    <row r="110" spans="2:15" x14ac:dyDescent="0.35">
      <c r="B110" s="1" t="s">
        <v>76</v>
      </c>
      <c r="C110" s="17" t="s">
        <v>79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>
        <f t="shared" si="6"/>
        <v>0</v>
      </c>
    </row>
    <row r="111" spans="2:15" x14ac:dyDescent="0.35">
      <c r="B111" s="1" t="s">
        <v>77</v>
      </c>
      <c r="C111" s="17">
        <v>0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>
        <f t="shared" si="6"/>
        <v>0</v>
      </c>
    </row>
    <row r="112" spans="2:15" x14ac:dyDescent="0.35">
      <c r="B112" s="1" t="s">
        <v>78</v>
      </c>
      <c r="C112" s="17" t="s">
        <v>79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>
        <f t="shared" si="6"/>
        <v>0</v>
      </c>
    </row>
    <row r="113" spans="2:15" x14ac:dyDescent="0.35">
      <c r="B113" s="1" t="s">
        <v>80</v>
      </c>
      <c r="C113" s="17" t="s">
        <v>79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>
        <f t="shared" si="6"/>
        <v>0</v>
      </c>
    </row>
    <row r="114" spans="2:15" x14ac:dyDescent="0.35">
      <c r="B114" s="1" t="s">
        <v>81</v>
      </c>
      <c r="C114" s="17" t="s">
        <v>79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>
        <f t="shared" si="6"/>
        <v>0</v>
      </c>
    </row>
    <row r="115" spans="2:15" x14ac:dyDescent="0.35">
      <c r="B115" s="1" t="s">
        <v>82</v>
      </c>
      <c r="C115" s="17" t="s">
        <v>79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>
        <f t="shared" si="6"/>
        <v>0</v>
      </c>
    </row>
    <row r="116" spans="2:15" x14ac:dyDescent="0.35">
      <c r="B116" s="1" t="s">
        <v>83</v>
      </c>
      <c r="C116" s="17" t="s">
        <v>79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>
        <f t="shared" si="6"/>
        <v>0</v>
      </c>
    </row>
  </sheetData>
  <mergeCells count="5">
    <mergeCell ref="B2:O2"/>
    <mergeCell ref="B26:O26"/>
    <mergeCell ref="B49:O49"/>
    <mergeCell ref="B72:O72"/>
    <mergeCell ref="B95:O95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E96E-EC25-449C-9EAB-818F18C34572}">
  <sheetPr codeName="Sheet10"/>
  <dimension ref="A1:AH83"/>
  <sheetViews>
    <sheetView topLeftCell="I22" zoomScale="70" zoomScaleNormal="70" workbookViewId="0">
      <selection activeCell="Z28" sqref="Z28"/>
    </sheetView>
  </sheetViews>
  <sheetFormatPr defaultRowHeight="14.5" x14ac:dyDescent="0.35"/>
  <cols>
    <col min="1" max="1" width="29.81640625" customWidth="1"/>
    <col min="3" max="3" width="14.1796875" customWidth="1"/>
    <col min="17" max="17" width="11.81640625" customWidth="1"/>
    <col min="18" max="18" width="9.453125" customWidth="1"/>
    <col min="21" max="21" width="9.81640625" customWidth="1"/>
    <col min="25" max="25" width="11.1796875" customWidth="1"/>
    <col min="26" max="26" width="9.1796875" customWidth="1"/>
    <col min="27" max="27" width="10" customWidth="1"/>
    <col min="28" max="28" width="11.54296875" customWidth="1"/>
    <col min="29" max="29" width="10.1796875" customWidth="1"/>
    <col min="30" max="30" width="15.81640625" customWidth="1"/>
  </cols>
  <sheetData>
    <row r="1" spans="1:33" x14ac:dyDescent="0.35">
      <c r="A1" t="s">
        <v>94</v>
      </c>
      <c r="B1" t="s">
        <v>95</v>
      </c>
      <c r="C1" t="s">
        <v>46</v>
      </c>
      <c r="E1" t="s">
        <v>31</v>
      </c>
      <c r="F1" t="s">
        <v>42</v>
      </c>
      <c r="G1" t="s">
        <v>84</v>
      </c>
      <c r="H1" t="s">
        <v>86</v>
      </c>
      <c r="I1" t="s">
        <v>87</v>
      </c>
      <c r="J1" t="s">
        <v>90</v>
      </c>
      <c r="M1" t="s">
        <v>96</v>
      </c>
      <c r="N1" t="s">
        <v>97</v>
      </c>
      <c r="Q1" t="s">
        <v>38</v>
      </c>
    </row>
    <row r="2" spans="1:33" x14ac:dyDescent="0.35">
      <c r="A2" t="s">
        <v>98</v>
      </c>
      <c r="B2" t="s">
        <v>65</v>
      </c>
      <c r="C2" t="s">
        <v>99</v>
      </c>
      <c r="D2">
        <f>VLOOKUP(C2,M$2:N$14,2,FALSE)</f>
        <v>6</v>
      </c>
      <c r="E2" t="s">
        <v>98</v>
      </c>
      <c r="F2">
        <v>1</v>
      </c>
      <c r="H2">
        <v>1</v>
      </c>
      <c r="M2" t="s">
        <v>100</v>
      </c>
      <c r="N2">
        <v>1</v>
      </c>
      <c r="Q2" t="s">
        <v>100</v>
      </c>
      <c r="R2" t="s">
        <v>101</v>
      </c>
      <c r="S2" t="s">
        <v>102</v>
      </c>
      <c r="T2" t="s">
        <v>103</v>
      </c>
      <c r="U2" t="s">
        <v>89</v>
      </c>
      <c r="V2" t="s">
        <v>99</v>
      </c>
      <c r="W2" t="s">
        <v>104</v>
      </c>
      <c r="X2" t="s">
        <v>168</v>
      </c>
      <c r="Y2" t="s">
        <v>105</v>
      </c>
      <c r="Z2" t="s">
        <v>106</v>
      </c>
      <c r="AA2" t="s">
        <v>107</v>
      </c>
      <c r="AB2" t="s">
        <v>108</v>
      </c>
      <c r="AC2" t="s">
        <v>109</v>
      </c>
      <c r="AD2" t="s">
        <v>110</v>
      </c>
      <c r="AE2" t="s">
        <v>38</v>
      </c>
    </row>
    <row r="3" spans="1:33" x14ac:dyDescent="0.35">
      <c r="A3" t="s">
        <v>111</v>
      </c>
      <c r="B3" t="s">
        <v>83</v>
      </c>
      <c r="C3" t="s">
        <v>109</v>
      </c>
      <c r="D3">
        <f t="shared" ref="D3:D20" si="0">VLOOKUP(C3,M$2:N$14,2,FALSE)</f>
        <v>12</v>
      </c>
      <c r="E3" t="s">
        <v>111</v>
      </c>
      <c r="M3" t="s">
        <v>101</v>
      </c>
      <c r="N3">
        <v>2</v>
      </c>
      <c r="Q3" t="s">
        <v>71</v>
      </c>
      <c r="R3" t="s">
        <v>76</v>
      </c>
      <c r="S3" t="s">
        <v>78</v>
      </c>
      <c r="T3" t="s">
        <v>82</v>
      </c>
      <c r="U3" t="s">
        <v>77</v>
      </c>
      <c r="V3" t="s">
        <v>65</v>
      </c>
      <c r="W3" t="s">
        <v>112</v>
      </c>
      <c r="Y3" t="s">
        <v>69</v>
      </c>
      <c r="Z3" t="s">
        <v>68</v>
      </c>
      <c r="AA3" t="s">
        <v>73</v>
      </c>
      <c r="AB3" t="s">
        <v>81</v>
      </c>
      <c r="AC3" t="s">
        <v>83</v>
      </c>
      <c r="AD3" t="s">
        <v>66</v>
      </c>
      <c r="AE3" t="s">
        <v>65</v>
      </c>
      <c r="AF3" t="s">
        <v>66</v>
      </c>
      <c r="AG3" t="s">
        <v>193</v>
      </c>
    </row>
    <row r="4" spans="1:33" x14ac:dyDescent="0.35">
      <c r="A4" t="s">
        <v>197</v>
      </c>
      <c r="B4" t="s">
        <v>198</v>
      </c>
      <c r="C4" t="s">
        <v>109</v>
      </c>
      <c r="D4">
        <v>12</v>
      </c>
      <c r="E4" t="s">
        <v>197</v>
      </c>
      <c r="M4" t="s">
        <v>102</v>
      </c>
      <c r="N4">
        <v>3</v>
      </c>
      <c r="Q4" t="s">
        <v>72</v>
      </c>
      <c r="S4" t="s">
        <v>80</v>
      </c>
      <c r="Y4" t="s">
        <v>70</v>
      </c>
      <c r="AA4" t="s">
        <v>74</v>
      </c>
      <c r="AD4" t="s">
        <v>67</v>
      </c>
      <c r="AE4" t="s">
        <v>66</v>
      </c>
      <c r="AF4" t="s">
        <v>71</v>
      </c>
      <c r="AG4" t="s">
        <v>77</v>
      </c>
    </row>
    <row r="5" spans="1:33" x14ac:dyDescent="0.35">
      <c r="A5" t="s">
        <v>113</v>
      </c>
      <c r="B5" t="s">
        <v>69</v>
      </c>
      <c r="C5" t="s">
        <v>105</v>
      </c>
      <c r="D5">
        <f t="shared" si="0"/>
        <v>8</v>
      </c>
      <c r="E5" t="s">
        <v>113</v>
      </c>
      <c r="M5" t="s">
        <v>103</v>
      </c>
      <c r="N5">
        <v>4</v>
      </c>
      <c r="Q5" t="s">
        <v>38</v>
      </c>
      <c r="S5" t="s">
        <v>38</v>
      </c>
      <c r="Y5" t="s">
        <v>38</v>
      </c>
      <c r="AA5" t="s">
        <v>75</v>
      </c>
      <c r="AD5" t="s">
        <v>193</v>
      </c>
      <c r="AE5" t="s">
        <v>67</v>
      </c>
      <c r="AF5" t="s">
        <v>77</v>
      </c>
      <c r="AG5" t="s">
        <v>38</v>
      </c>
    </row>
    <row r="6" spans="1:33" x14ac:dyDescent="0.35">
      <c r="A6" t="s">
        <v>114</v>
      </c>
      <c r="B6" t="s">
        <v>70</v>
      </c>
      <c r="C6" t="s">
        <v>105</v>
      </c>
      <c r="D6">
        <f t="shared" si="0"/>
        <v>8</v>
      </c>
      <c r="E6" t="s">
        <v>114</v>
      </c>
      <c r="M6" t="s">
        <v>89</v>
      </c>
      <c r="N6">
        <v>5</v>
      </c>
      <c r="AA6" t="s">
        <v>38</v>
      </c>
      <c r="AD6" t="s">
        <v>38</v>
      </c>
      <c r="AE6" t="s">
        <v>190</v>
      </c>
      <c r="AF6" t="s">
        <v>78</v>
      </c>
    </row>
    <row r="7" spans="1:33" x14ac:dyDescent="0.35">
      <c r="A7" t="s">
        <v>115</v>
      </c>
      <c r="B7" t="s">
        <v>68</v>
      </c>
      <c r="C7" t="s">
        <v>106</v>
      </c>
      <c r="D7">
        <f t="shared" si="0"/>
        <v>9</v>
      </c>
      <c r="E7" t="s">
        <v>115</v>
      </c>
      <c r="M7" t="s">
        <v>99</v>
      </c>
      <c r="N7">
        <v>6</v>
      </c>
      <c r="AE7" t="s">
        <v>193</v>
      </c>
      <c r="AF7" t="s">
        <v>38</v>
      </c>
    </row>
    <row r="8" spans="1:33" x14ac:dyDescent="0.35">
      <c r="A8" t="s">
        <v>116</v>
      </c>
      <c r="B8" t="s">
        <v>71</v>
      </c>
      <c r="C8" t="s">
        <v>100</v>
      </c>
      <c r="D8">
        <f t="shared" si="0"/>
        <v>1</v>
      </c>
      <c r="E8" t="s">
        <v>116</v>
      </c>
      <c r="M8" t="s">
        <v>104</v>
      </c>
      <c r="N8">
        <v>7</v>
      </c>
      <c r="AE8" t="s">
        <v>68</v>
      </c>
    </row>
    <row r="9" spans="1:33" x14ac:dyDescent="0.35">
      <c r="A9" t="s">
        <v>117</v>
      </c>
      <c r="B9" t="s">
        <v>72</v>
      </c>
      <c r="C9" t="s">
        <v>100</v>
      </c>
      <c r="D9">
        <f t="shared" si="0"/>
        <v>1</v>
      </c>
      <c r="E9" t="s">
        <v>117</v>
      </c>
      <c r="M9" t="s">
        <v>105</v>
      </c>
      <c r="N9">
        <v>8</v>
      </c>
      <c r="AE9" t="s">
        <v>69</v>
      </c>
    </row>
    <row r="10" spans="1:33" x14ac:dyDescent="0.35">
      <c r="A10" t="s">
        <v>118</v>
      </c>
      <c r="B10" t="s">
        <v>76</v>
      </c>
      <c r="C10" t="s">
        <v>101</v>
      </c>
      <c r="D10">
        <f t="shared" si="0"/>
        <v>2</v>
      </c>
      <c r="E10" t="s">
        <v>118</v>
      </c>
      <c r="M10" t="s">
        <v>106</v>
      </c>
      <c r="N10">
        <v>9</v>
      </c>
      <c r="AE10" t="s">
        <v>70</v>
      </c>
    </row>
    <row r="11" spans="1:33" x14ac:dyDescent="0.35">
      <c r="A11" t="s">
        <v>119</v>
      </c>
      <c r="B11" t="s">
        <v>75</v>
      </c>
      <c r="C11" t="s">
        <v>107</v>
      </c>
      <c r="D11">
        <f t="shared" si="0"/>
        <v>10</v>
      </c>
      <c r="E11" t="s">
        <v>119</v>
      </c>
      <c r="M11" t="s">
        <v>107</v>
      </c>
      <c r="N11">
        <v>10</v>
      </c>
      <c r="AE11" t="s">
        <v>71</v>
      </c>
    </row>
    <row r="12" spans="1:33" x14ac:dyDescent="0.35">
      <c r="A12" t="s">
        <v>120</v>
      </c>
      <c r="B12" t="s">
        <v>73</v>
      </c>
      <c r="C12" t="s">
        <v>107</v>
      </c>
      <c r="D12">
        <f t="shared" si="0"/>
        <v>10</v>
      </c>
      <c r="E12" t="s">
        <v>120</v>
      </c>
      <c r="M12" t="s">
        <v>108</v>
      </c>
      <c r="N12">
        <v>11</v>
      </c>
      <c r="AE12" t="s">
        <v>72</v>
      </c>
    </row>
    <row r="13" spans="1:33" x14ac:dyDescent="0.35">
      <c r="A13" t="s">
        <v>121</v>
      </c>
      <c r="B13" t="s">
        <v>74</v>
      </c>
      <c r="C13" t="s">
        <v>107</v>
      </c>
      <c r="D13">
        <f t="shared" si="0"/>
        <v>10</v>
      </c>
      <c r="E13" t="s">
        <v>121</v>
      </c>
      <c r="M13" t="s">
        <v>109</v>
      </c>
      <c r="N13">
        <v>12</v>
      </c>
      <c r="AE13" t="s">
        <v>73</v>
      </c>
    </row>
    <row r="14" spans="1:33" x14ac:dyDescent="0.35">
      <c r="A14" t="s">
        <v>122</v>
      </c>
      <c r="B14" t="s">
        <v>82</v>
      </c>
      <c r="C14" t="s">
        <v>103</v>
      </c>
      <c r="D14">
        <f t="shared" si="0"/>
        <v>4</v>
      </c>
      <c r="E14" t="s">
        <v>122</v>
      </c>
      <c r="M14" t="s">
        <v>124</v>
      </c>
      <c r="N14">
        <v>13</v>
      </c>
      <c r="AE14" t="s">
        <v>74</v>
      </c>
    </row>
    <row r="15" spans="1:33" x14ac:dyDescent="0.35">
      <c r="A15" t="s">
        <v>123</v>
      </c>
      <c r="B15" t="s">
        <v>77</v>
      </c>
      <c r="C15" t="s">
        <v>89</v>
      </c>
      <c r="D15">
        <f t="shared" si="0"/>
        <v>5</v>
      </c>
      <c r="E15" t="s">
        <v>123</v>
      </c>
      <c r="M15" t="s">
        <v>38</v>
      </c>
      <c r="AE15" t="s">
        <v>75</v>
      </c>
    </row>
    <row r="16" spans="1:33" x14ac:dyDescent="0.35">
      <c r="A16" t="s">
        <v>125</v>
      </c>
      <c r="B16" t="s">
        <v>80</v>
      </c>
      <c r="C16" t="s">
        <v>102</v>
      </c>
      <c r="D16">
        <f t="shared" si="0"/>
        <v>3</v>
      </c>
      <c r="E16" t="s">
        <v>125</v>
      </c>
      <c r="AE16" t="s">
        <v>76</v>
      </c>
    </row>
    <row r="17" spans="1:34" x14ac:dyDescent="0.35">
      <c r="A17" t="s">
        <v>126</v>
      </c>
      <c r="B17" t="s">
        <v>78</v>
      </c>
      <c r="C17" t="s">
        <v>102</v>
      </c>
      <c r="D17">
        <f t="shared" si="0"/>
        <v>3</v>
      </c>
      <c r="E17" t="s">
        <v>126</v>
      </c>
      <c r="AE17" t="s">
        <v>77</v>
      </c>
    </row>
    <row r="18" spans="1:34" x14ac:dyDescent="0.35">
      <c r="A18" t="s">
        <v>192</v>
      </c>
      <c r="B18" t="s">
        <v>193</v>
      </c>
      <c r="C18" t="s">
        <v>124</v>
      </c>
      <c r="D18">
        <v>13</v>
      </c>
      <c r="E18" t="s">
        <v>192</v>
      </c>
      <c r="AE18" t="s">
        <v>78</v>
      </c>
    </row>
    <row r="19" spans="1:34" x14ac:dyDescent="0.35">
      <c r="A19" t="s">
        <v>127</v>
      </c>
      <c r="B19" t="s">
        <v>66</v>
      </c>
      <c r="C19" t="s">
        <v>124</v>
      </c>
      <c r="D19">
        <f t="shared" si="0"/>
        <v>13</v>
      </c>
      <c r="E19" t="s">
        <v>127</v>
      </c>
      <c r="AE19" t="s">
        <v>80</v>
      </c>
    </row>
    <row r="20" spans="1:34" x14ac:dyDescent="0.35">
      <c r="A20" t="s">
        <v>128</v>
      </c>
      <c r="B20" t="s">
        <v>67</v>
      </c>
      <c r="C20" t="s">
        <v>124</v>
      </c>
      <c r="D20">
        <f t="shared" si="0"/>
        <v>13</v>
      </c>
      <c r="E20" t="s">
        <v>128</v>
      </c>
      <c r="AE20" t="s">
        <v>82</v>
      </c>
    </row>
    <row r="21" spans="1:34" x14ac:dyDescent="0.35">
      <c r="AE21" t="s">
        <v>83</v>
      </c>
    </row>
    <row r="22" spans="1:34" x14ac:dyDescent="0.35">
      <c r="AE22" t="s">
        <v>81</v>
      </c>
    </row>
    <row r="23" spans="1:34" x14ac:dyDescent="0.35">
      <c r="A23" t="s">
        <v>25</v>
      </c>
      <c r="K23" s="2"/>
      <c r="L23" s="2">
        <v>44652</v>
      </c>
      <c r="M23" s="2">
        <v>44682</v>
      </c>
      <c r="N23" s="2">
        <v>44713</v>
      </c>
      <c r="O23" s="2">
        <v>44743</v>
      </c>
      <c r="P23" s="2">
        <v>44774</v>
      </c>
      <c r="AE23" t="s">
        <v>38</v>
      </c>
    </row>
    <row r="24" spans="1:34" x14ac:dyDescent="0.35">
      <c r="A24" s="2">
        <v>44562</v>
      </c>
      <c r="B24" s="2">
        <v>44562</v>
      </c>
      <c r="C24" s="2">
        <v>44593</v>
      </c>
      <c r="D24" s="2">
        <v>44621</v>
      </c>
      <c r="E24" s="2"/>
      <c r="F24" s="2"/>
      <c r="G24" s="2"/>
      <c r="H24" s="2"/>
      <c r="I24" s="2"/>
      <c r="J24" s="2"/>
    </row>
    <row r="25" spans="1:34" x14ac:dyDescent="0.35">
      <c r="A25" s="2">
        <v>44593</v>
      </c>
      <c r="Q25" s="2">
        <v>44805</v>
      </c>
      <c r="R25" s="2">
        <v>44835</v>
      </c>
      <c r="S25" s="2">
        <v>44866</v>
      </c>
      <c r="T25" s="2">
        <v>44896</v>
      </c>
      <c r="U25" s="2">
        <v>44927</v>
      </c>
    </row>
    <row r="26" spans="1:34" x14ac:dyDescent="0.35">
      <c r="A26" s="2">
        <v>44621</v>
      </c>
      <c r="L26" t="s">
        <v>196</v>
      </c>
      <c r="M26" t="s">
        <v>96</v>
      </c>
      <c r="N26" t="s">
        <v>97</v>
      </c>
    </row>
    <row r="27" spans="1:34" x14ac:dyDescent="0.35">
      <c r="A27" s="2">
        <v>44652</v>
      </c>
      <c r="M27" t="s">
        <v>124</v>
      </c>
      <c r="N27">
        <v>13</v>
      </c>
      <c r="Q27" t="s">
        <v>86</v>
      </c>
    </row>
    <row r="28" spans="1:34" x14ac:dyDescent="0.35">
      <c r="A28" s="2">
        <v>44682</v>
      </c>
      <c r="M28" t="s">
        <v>100</v>
      </c>
      <c r="N28">
        <v>1</v>
      </c>
      <c r="P28" t="s">
        <v>100</v>
      </c>
      <c r="Q28" t="s">
        <v>102</v>
      </c>
      <c r="R28" t="s">
        <v>89</v>
      </c>
      <c r="S28" t="s">
        <v>99</v>
      </c>
      <c r="T28" t="s">
        <v>106</v>
      </c>
      <c r="U28" t="s">
        <v>105</v>
      </c>
      <c r="V28" t="s">
        <v>107</v>
      </c>
      <c r="W28" t="s">
        <v>109</v>
      </c>
      <c r="X28" t="s">
        <v>124</v>
      </c>
      <c r="Y28" t="s">
        <v>101</v>
      </c>
      <c r="Z28" t="s">
        <v>103</v>
      </c>
      <c r="AA28" t="s">
        <v>108</v>
      </c>
      <c r="AB28" t="s">
        <v>38</v>
      </c>
    </row>
    <row r="29" spans="1:34" x14ac:dyDescent="0.35">
      <c r="A29" s="2">
        <v>44713</v>
      </c>
      <c r="M29" s="23" t="s">
        <v>102</v>
      </c>
      <c r="N29">
        <v>5</v>
      </c>
      <c r="P29" t="s">
        <v>72</v>
      </c>
      <c r="Q29" t="s">
        <v>80</v>
      </c>
      <c r="R29" t="s">
        <v>77</v>
      </c>
      <c r="S29" t="s">
        <v>65</v>
      </c>
      <c r="T29" t="s">
        <v>68</v>
      </c>
      <c r="U29" s="46" t="s">
        <v>69</v>
      </c>
      <c r="V29" t="s">
        <v>73</v>
      </c>
      <c r="W29" t="s">
        <v>83</v>
      </c>
      <c r="X29" t="s">
        <v>66</v>
      </c>
      <c r="Y29" t="s">
        <v>76</v>
      </c>
      <c r="Z29" t="s">
        <v>82</v>
      </c>
      <c r="AA29" t="s">
        <v>81</v>
      </c>
      <c r="AB29" t="s">
        <v>65</v>
      </c>
      <c r="AG29" t="s">
        <v>67</v>
      </c>
      <c r="AH29" t="s">
        <v>66</v>
      </c>
    </row>
    <row r="30" spans="1:34" x14ac:dyDescent="0.35">
      <c r="A30" s="2">
        <v>44743</v>
      </c>
      <c r="M30" t="s">
        <v>89</v>
      </c>
      <c r="V30" t="s">
        <v>74</v>
      </c>
      <c r="W30" t="s">
        <v>198</v>
      </c>
      <c r="X30" t="s">
        <v>67</v>
      </c>
      <c r="AB30" t="s">
        <v>66</v>
      </c>
      <c r="AG30" t="s">
        <v>38</v>
      </c>
      <c r="AH30" t="s">
        <v>67</v>
      </c>
    </row>
    <row r="31" spans="1:34" x14ac:dyDescent="0.35">
      <c r="A31" s="2">
        <v>44774</v>
      </c>
      <c r="M31" t="s">
        <v>38</v>
      </c>
      <c r="V31" t="s">
        <v>75</v>
      </c>
      <c r="W31" t="s">
        <v>38</v>
      </c>
      <c r="X31" t="s">
        <v>190</v>
      </c>
      <c r="AB31" t="s">
        <v>67</v>
      </c>
      <c r="AH31" t="s">
        <v>68</v>
      </c>
    </row>
    <row r="32" spans="1:34" x14ac:dyDescent="0.35">
      <c r="A32" s="2">
        <v>44805</v>
      </c>
      <c r="V32" t="s">
        <v>38</v>
      </c>
      <c r="X32" t="s">
        <v>38</v>
      </c>
      <c r="AB32" t="s">
        <v>190</v>
      </c>
      <c r="AH32" t="s">
        <v>69</v>
      </c>
    </row>
    <row r="33" spans="1:34" x14ac:dyDescent="0.35">
      <c r="A33" s="2">
        <v>44835</v>
      </c>
      <c r="L33" t="s">
        <v>90</v>
      </c>
      <c r="M33" t="s">
        <v>96</v>
      </c>
      <c r="AB33" t="s">
        <v>68</v>
      </c>
      <c r="AH33" t="s">
        <v>70</v>
      </c>
    </row>
    <row r="34" spans="1:34" x14ac:dyDescent="0.35">
      <c r="A34" s="2">
        <v>44866</v>
      </c>
      <c r="M34" t="s">
        <v>124</v>
      </c>
      <c r="AB34" s="46" t="s">
        <v>69</v>
      </c>
      <c r="AH34" t="s">
        <v>71</v>
      </c>
    </row>
    <row r="35" spans="1:34" x14ac:dyDescent="0.35">
      <c r="A35" s="2">
        <v>44896</v>
      </c>
      <c r="M35" t="s">
        <v>89</v>
      </c>
      <c r="AB35" t="s">
        <v>72</v>
      </c>
      <c r="AH35" t="s">
        <v>72</v>
      </c>
    </row>
    <row r="36" spans="1:34" x14ac:dyDescent="0.35">
      <c r="A36" s="2">
        <v>44927</v>
      </c>
      <c r="M36" t="s">
        <v>38</v>
      </c>
      <c r="AB36" t="s">
        <v>73</v>
      </c>
      <c r="AH36" t="s">
        <v>73</v>
      </c>
    </row>
    <row r="37" spans="1:34" x14ac:dyDescent="0.35">
      <c r="AB37" t="s">
        <v>74</v>
      </c>
      <c r="AH37" t="s">
        <v>74</v>
      </c>
    </row>
    <row r="38" spans="1:34" x14ac:dyDescent="0.35">
      <c r="Q38" t="s">
        <v>84</v>
      </c>
      <c r="AB38" t="s">
        <v>75</v>
      </c>
      <c r="AH38" t="s">
        <v>75</v>
      </c>
    </row>
    <row r="39" spans="1:34" x14ac:dyDescent="0.35">
      <c r="A39" t="s">
        <v>94</v>
      </c>
      <c r="B39" t="s">
        <v>95</v>
      </c>
      <c r="C39" t="s">
        <v>46</v>
      </c>
      <c r="F39" t="s">
        <v>42</v>
      </c>
      <c r="G39" t="s">
        <v>84</v>
      </c>
      <c r="H39" t="s">
        <v>86</v>
      </c>
      <c r="I39" t="s">
        <v>87</v>
      </c>
      <c r="J39" t="s">
        <v>90</v>
      </c>
      <c r="M39" t="s">
        <v>124</v>
      </c>
      <c r="N39" t="s">
        <v>102</v>
      </c>
      <c r="O39" t="s">
        <v>100</v>
      </c>
      <c r="P39" t="s">
        <v>89</v>
      </c>
      <c r="Q39" t="s">
        <v>101</v>
      </c>
      <c r="R39" t="s">
        <v>103</v>
      </c>
      <c r="S39" t="s">
        <v>105</v>
      </c>
      <c r="T39" t="s">
        <v>106</v>
      </c>
      <c r="U39" t="s">
        <v>107</v>
      </c>
      <c r="V39" t="s">
        <v>109</v>
      </c>
      <c r="W39" t="s">
        <v>108</v>
      </c>
      <c r="X39" t="s">
        <v>38</v>
      </c>
      <c r="AB39" t="s">
        <v>76</v>
      </c>
      <c r="AG39" t="s">
        <v>76</v>
      </c>
    </row>
    <row r="40" spans="1:34" x14ac:dyDescent="0.35">
      <c r="A40" t="s">
        <v>98</v>
      </c>
      <c r="B40" t="s">
        <v>65</v>
      </c>
      <c r="C40" t="s">
        <v>99</v>
      </c>
      <c r="D40">
        <f>VLOOKUP(C40,M$2:N$14,2,FALSE)</f>
        <v>6</v>
      </c>
      <c r="F40" t="s">
        <v>129</v>
      </c>
      <c r="H40" t="s">
        <v>129</v>
      </c>
      <c r="M40" t="s">
        <v>190</v>
      </c>
      <c r="N40" t="s">
        <v>78</v>
      </c>
      <c r="O40" t="s">
        <v>71</v>
      </c>
      <c r="P40" t="s">
        <v>77</v>
      </c>
      <c r="Q40" t="s">
        <v>76</v>
      </c>
      <c r="R40" t="s">
        <v>82</v>
      </c>
      <c r="S40" t="s">
        <v>69</v>
      </c>
      <c r="T40" t="s">
        <v>68</v>
      </c>
      <c r="U40" t="s">
        <v>73</v>
      </c>
      <c r="V40" t="s">
        <v>198</v>
      </c>
      <c r="W40" t="s">
        <v>81</v>
      </c>
      <c r="X40" t="s">
        <v>190</v>
      </c>
      <c r="AB40" t="s">
        <v>77</v>
      </c>
    </row>
    <row r="41" spans="1:34" x14ac:dyDescent="0.35">
      <c r="A41" t="s">
        <v>111</v>
      </c>
      <c r="B41" t="s">
        <v>83</v>
      </c>
      <c r="C41" t="s">
        <v>109</v>
      </c>
      <c r="D41">
        <f t="shared" ref="D41:D60" si="1">VLOOKUP(C41,M$2:N$14,2,FALSE)</f>
        <v>12</v>
      </c>
      <c r="F41" t="s">
        <v>130</v>
      </c>
      <c r="H41" t="s">
        <v>129</v>
      </c>
      <c r="N41" t="s">
        <v>80</v>
      </c>
      <c r="O41" t="s">
        <v>72</v>
      </c>
      <c r="U41" t="s">
        <v>74</v>
      </c>
      <c r="X41" t="s">
        <v>71</v>
      </c>
      <c r="AB41" t="s">
        <v>80</v>
      </c>
      <c r="AF41" t="s">
        <v>77</v>
      </c>
    </row>
    <row r="42" spans="1:34" x14ac:dyDescent="0.35">
      <c r="A42" t="s">
        <v>197</v>
      </c>
      <c r="B42" t="s">
        <v>198</v>
      </c>
      <c r="C42" t="s">
        <v>109</v>
      </c>
      <c r="D42">
        <v>12</v>
      </c>
      <c r="F42" t="s">
        <v>130</v>
      </c>
      <c r="G42" t="s">
        <v>129</v>
      </c>
      <c r="H42" t="s">
        <v>129</v>
      </c>
      <c r="N42" t="s">
        <v>38</v>
      </c>
      <c r="O42" t="s">
        <v>38</v>
      </c>
      <c r="U42" t="s">
        <v>38</v>
      </c>
      <c r="X42" t="s">
        <v>72</v>
      </c>
      <c r="AB42" t="s">
        <v>82</v>
      </c>
      <c r="AF42" t="s">
        <v>78</v>
      </c>
    </row>
    <row r="43" spans="1:34" x14ac:dyDescent="0.35">
      <c r="A43" t="s">
        <v>113</v>
      </c>
      <c r="B43" t="s">
        <v>69</v>
      </c>
      <c r="C43" t="s">
        <v>105</v>
      </c>
      <c r="D43">
        <f t="shared" si="1"/>
        <v>8</v>
      </c>
      <c r="F43" t="s">
        <v>129</v>
      </c>
      <c r="G43" t="s">
        <v>129</v>
      </c>
      <c r="X43" t="s">
        <v>77</v>
      </c>
      <c r="AB43" t="s">
        <v>83</v>
      </c>
      <c r="AF43" t="s">
        <v>80</v>
      </c>
    </row>
    <row r="44" spans="1:34" x14ac:dyDescent="0.35">
      <c r="A44" t="s">
        <v>114</v>
      </c>
      <c r="B44" t="s">
        <v>70</v>
      </c>
      <c r="C44" t="s">
        <v>105</v>
      </c>
      <c r="D44">
        <f t="shared" si="1"/>
        <v>8</v>
      </c>
      <c r="F44" t="s">
        <v>129</v>
      </c>
      <c r="X44" t="s">
        <v>76</v>
      </c>
      <c r="AB44" t="s">
        <v>198</v>
      </c>
      <c r="AF44" t="s">
        <v>82</v>
      </c>
    </row>
    <row r="45" spans="1:34" x14ac:dyDescent="0.35">
      <c r="A45" t="s">
        <v>115</v>
      </c>
      <c r="B45" t="s">
        <v>68</v>
      </c>
      <c r="C45" t="s">
        <v>106</v>
      </c>
      <c r="D45">
        <f t="shared" si="1"/>
        <v>9</v>
      </c>
      <c r="F45" t="s">
        <v>130</v>
      </c>
      <c r="X45" t="s">
        <v>82</v>
      </c>
      <c r="AB45" t="s">
        <v>81</v>
      </c>
      <c r="AF45" t="s">
        <v>83</v>
      </c>
    </row>
    <row r="46" spans="1:34" x14ac:dyDescent="0.35">
      <c r="A46" t="s">
        <v>116</v>
      </c>
      <c r="B46" t="s">
        <v>71</v>
      </c>
      <c r="C46" t="s">
        <v>100</v>
      </c>
      <c r="D46">
        <f t="shared" si="1"/>
        <v>1</v>
      </c>
      <c r="X46" t="s">
        <v>69</v>
      </c>
      <c r="AB46" t="s">
        <v>38</v>
      </c>
      <c r="AF46" t="s">
        <v>38</v>
      </c>
    </row>
    <row r="47" spans="1:34" x14ac:dyDescent="0.35">
      <c r="A47" t="s">
        <v>117</v>
      </c>
      <c r="B47" t="s">
        <v>72</v>
      </c>
      <c r="C47" t="s">
        <v>100</v>
      </c>
      <c r="D47">
        <f t="shared" si="1"/>
        <v>1</v>
      </c>
      <c r="G47" t="s">
        <v>130</v>
      </c>
      <c r="X47" t="s">
        <v>68</v>
      </c>
    </row>
    <row r="48" spans="1:34" x14ac:dyDescent="0.35">
      <c r="A48" t="s">
        <v>118</v>
      </c>
      <c r="B48" t="s">
        <v>76</v>
      </c>
      <c r="C48" t="s">
        <v>101</v>
      </c>
      <c r="D48">
        <f t="shared" si="1"/>
        <v>2</v>
      </c>
      <c r="F48" t="s">
        <v>130</v>
      </c>
      <c r="X48" t="s">
        <v>73</v>
      </c>
    </row>
    <row r="49" spans="1:24" x14ac:dyDescent="0.35">
      <c r="A49" t="s">
        <v>119</v>
      </c>
      <c r="B49" t="s">
        <v>75</v>
      </c>
      <c r="C49" t="s">
        <v>107</v>
      </c>
      <c r="D49">
        <f t="shared" si="1"/>
        <v>10</v>
      </c>
      <c r="X49" t="s">
        <v>74</v>
      </c>
    </row>
    <row r="50" spans="1:24" x14ac:dyDescent="0.35">
      <c r="A50" t="s">
        <v>120</v>
      </c>
      <c r="B50" t="s">
        <v>73</v>
      </c>
      <c r="C50" t="s">
        <v>107</v>
      </c>
      <c r="D50">
        <f t="shared" si="1"/>
        <v>10</v>
      </c>
      <c r="X50" t="s">
        <v>78</v>
      </c>
    </row>
    <row r="51" spans="1:24" x14ac:dyDescent="0.35">
      <c r="A51" t="s">
        <v>121</v>
      </c>
      <c r="B51" t="s">
        <v>74</v>
      </c>
      <c r="C51" t="s">
        <v>107</v>
      </c>
      <c r="D51">
        <f t="shared" si="1"/>
        <v>10</v>
      </c>
      <c r="X51" t="s">
        <v>80</v>
      </c>
    </row>
    <row r="52" spans="1:24" x14ac:dyDescent="0.35">
      <c r="A52" t="s">
        <v>122</v>
      </c>
      <c r="B52" t="s">
        <v>82</v>
      </c>
      <c r="C52" t="s">
        <v>103</v>
      </c>
      <c r="D52">
        <f t="shared" si="1"/>
        <v>4</v>
      </c>
      <c r="X52" t="s">
        <v>198</v>
      </c>
    </row>
    <row r="53" spans="1:24" x14ac:dyDescent="0.35">
      <c r="A53" t="s">
        <v>123</v>
      </c>
      <c r="B53" t="s">
        <v>77</v>
      </c>
      <c r="C53" t="s">
        <v>89</v>
      </c>
      <c r="D53">
        <f t="shared" si="1"/>
        <v>5</v>
      </c>
      <c r="X53" t="s">
        <v>81</v>
      </c>
    </row>
    <row r="54" spans="1:24" x14ac:dyDescent="0.35">
      <c r="A54" t="s">
        <v>125</v>
      </c>
      <c r="B54" t="s">
        <v>80</v>
      </c>
      <c r="C54" t="s">
        <v>102</v>
      </c>
      <c r="D54">
        <f t="shared" si="1"/>
        <v>3</v>
      </c>
      <c r="F54" t="s">
        <v>131</v>
      </c>
      <c r="G54" t="s">
        <v>131</v>
      </c>
      <c r="X54" t="s">
        <v>38</v>
      </c>
    </row>
    <row r="55" spans="1:24" x14ac:dyDescent="0.35">
      <c r="A55" t="s">
        <v>126</v>
      </c>
      <c r="B55" t="s">
        <v>78</v>
      </c>
      <c r="C55" t="s">
        <v>102</v>
      </c>
      <c r="D55">
        <f t="shared" si="1"/>
        <v>3</v>
      </c>
    </row>
    <row r="56" spans="1:24" x14ac:dyDescent="0.35">
      <c r="A56" t="s">
        <v>127</v>
      </c>
      <c r="B56" t="s">
        <v>66</v>
      </c>
      <c r="C56" t="s">
        <v>124</v>
      </c>
      <c r="D56">
        <f t="shared" si="1"/>
        <v>13</v>
      </c>
      <c r="F56" t="s">
        <v>130</v>
      </c>
      <c r="H56" t="s">
        <v>129</v>
      </c>
      <c r="I56" t="s">
        <v>129</v>
      </c>
    </row>
    <row r="57" spans="1:24" x14ac:dyDescent="0.35">
      <c r="B57" t="s">
        <v>81</v>
      </c>
      <c r="C57" t="s">
        <v>108</v>
      </c>
      <c r="D57">
        <f t="shared" si="1"/>
        <v>11</v>
      </c>
    </row>
    <row r="58" spans="1:24" x14ac:dyDescent="0.35">
      <c r="A58" t="s">
        <v>128</v>
      </c>
      <c r="B58" t="s">
        <v>67</v>
      </c>
      <c r="C58" t="s">
        <v>124</v>
      </c>
      <c r="D58">
        <f t="shared" si="1"/>
        <v>13</v>
      </c>
      <c r="F58" t="s">
        <v>129</v>
      </c>
      <c r="H58" t="s">
        <v>129</v>
      </c>
    </row>
    <row r="59" spans="1:24" x14ac:dyDescent="0.35">
      <c r="B59" t="s">
        <v>190</v>
      </c>
      <c r="C59" t="s">
        <v>124</v>
      </c>
      <c r="D59">
        <f t="shared" si="1"/>
        <v>13</v>
      </c>
    </row>
    <row r="60" spans="1:24" x14ac:dyDescent="0.35">
      <c r="B60" t="s">
        <v>193</v>
      </c>
      <c r="C60" t="s">
        <v>124</v>
      </c>
      <c r="D60">
        <f t="shared" si="1"/>
        <v>13</v>
      </c>
      <c r="F60" t="s">
        <v>129</v>
      </c>
      <c r="J60" t="s">
        <v>129</v>
      </c>
    </row>
    <row r="63" spans="1:24" x14ac:dyDescent="0.35">
      <c r="A63" t="s">
        <v>65</v>
      </c>
      <c r="B63" t="s">
        <v>132</v>
      </c>
      <c r="C63" t="s">
        <v>133</v>
      </c>
    </row>
    <row r="64" spans="1:24" x14ac:dyDescent="0.35">
      <c r="A64" t="s">
        <v>72</v>
      </c>
      <c r="B64" t="s">
        <v>134</v>
      </c>
      <c r="C64" t="s">
        <v>135</v>
      </c>
    </row>
    <row r="65" spans="1:3" x14ac:dyDescent="0.35">
      <c r="A65" t="s">
        <v>77</v>
      </c>
      <c r="B65" t="s">
        <v>136</v>
      </c>
      <c r="C65" t="s">
        <v>137</v>
      </c>
    </row>
    <row r="66" spans="1:3" x14ac:dyDescent="0.35">
      <c r="A66" t="s">
        <v>66</v>
      </c>
      <c r="B66" t="s">
        <v>138</v>
      </c>
      <c r="C66" t="s">
        <v>139</v>
      </c>
    </row>
    <row r="67" spans="1:3" x14ac:dyDescent="0.35">
      <c r="A67" t="s">
        <v>74</v>
      </c>
      <c r="B67" t="s">
        <v>140</v>
      </c>
      <c r="C67" t="s">
        <v>141</v>
      </c>
    </row>
    <row r="68" spans="1:3" x14ac:dyDescent="0.35">
      <c r="A68" t="s">
        <v>69</v>
      </c>
      <c r="B68" t="s">
        <v>142</v>
      </c>
      <c r="C68" t="s">
        <v>143</v>
      </c>
    </row>
    <row r="69" spans="1:3" x14ac:dyDescent="0.35">
      <c r="A69" t="s">
        <v>70</v>
      </c>
      <c r="B69" t="s">
        <v>144</v>
      </c>
      <c r="C69" t="s">
        <v>145</v>
      </c>
    </row>
    <row r="70" spans="1:3" x14ac:dyDescent="0.35">
      <c r="A70" t="s">
        <v>68</v>
      </c>
      <c r="B70" t="s">
        <v>146</v>
      </c>
      <c r="C70" t="s">
        <v>147</v>
      </c>
    </row>
    <row r="71" spans="1:3" x14ac:dyDescent="0.35">
      <c r="A71" t="s">
        <v>71</v>
      </c>
      <c r="B71" t="s">
        <v>148</v>
      </c>
      <c r="C71" t="s">
        <v>149</v>
      </c>
    </row>
    <row r="72" spans="1:3" x14ac:dyDescent="0.35">
      <c r="A72" t="s">
        <v>76</v>
      </c>
      <c r="B72" t="s">
        <v>150</v>
      </c>
      <c r="C72" t="s">
        <v>151</v>
      </c>
    </row>
    <row r="73" spans="1:3" x14ac:dyDescent="0.35">
      <c r="A73" t="s">
        <v>75</v>
      </c>
      <c r="B73" t="s">
        <v>152</v>
      </c>
      <c r="C73" t="s">
        <v>153</v>
      </c>
    </row>
    <row r="74" spans="1:3" x14ac:dyDescent="0.35">
      <c r="A74" t="s">
        <v>73</v>
      </c>
      <c r="B74" t="s">
        <v>154</v>
      </c>
      <c r="C74" t="s">
        <v>155</v>
      </c>
    </row>
    <row r="75" spans="1:3" x14ac:dyDescent="0.35">
      <c r="A75" t="s">
        <v>78</v>
      </c>
      <c r="B75" t="s">
        <v>156</v>
      </c>
      <c r="C75" t="s">
        <v>156</v>
      </c>
    </row>
    <row r="76" spans="1:3" x14ac:dyDescent="0.35">
      <c r="A76" t="s">
        <v>82</v>
      </c>
      <c r="B76" t="s">
        <v>157</v>
      </c>
      <c r="C76" t="s">
        <v>158</v>
      </c>
    </row>
    <row r="77" spans="1:3" x14ac:dyDescent="0.35">
      <c r="A77" t="s">
        <v>83</v>
      </c>
      <c r="B77" t="s">
        <v>159</v>
      </c>
      <c r="C77" t="s">
        <v>160</v>
      </c>
    </row>
    <row r="78" spans="1:3" x14ac:dyDescent="0.35">
      <c r="A78" t="s">
        <v>198</v>
      </c>
      <c r="B78" t="s">
        <v>197</v>
      </c>
      <c r="C78" t="s">
        <v>197</v>
      </c>
    </row>
    <row r="79" spans="1:3" x14ac:dyDescent="0.35">
      <c r="A79" t="s">
        <v>80</v>
      </c>
      <c r="B79" t="s">
        <v>161</v>
      </c>
      <c r="C79" t="s">
        <v>162</v>
      </c>
    </row>
    <row r="80" spans="1:3" x14ac:dyDescent="0.35">
      <c r="A80" t="s">
        <v>81</v>
      </c>
      <c r="B80" t="s">
        <v>108</v>
      </c>
      <c r="C80" t="s">
        <v>163</v>
      </c>
    </row>
    <row r="81" spans="1:3" x14ac:dyDescent="0.35">
      <c r="A81" t="s">
        <v>67</v>
      </c>
      <c r="B81" t="s">
        <v>164</v>
      </c>
      <c r="C81" t="s">
        <v>165</v>
      </c>
    </row>
    <row r="82" spans="1:3" x14ac:dyDescent="0.35">
      <c r="A82" t="s">
        <v>190</v>
      </c>
      <c r="B82" t="s">
        <v>191</v>
      </c>
      <c r="C82" t="s">
        <v>191</v>
      </c>
    </row>
    <row r="83" spans="1:3" x14ac:dyDescent="0.35">
      <c r="A83" t="s">
        <v>193</v>
      </c>
      <c r="B83" t="s">
        <v>194</v>
      </c>
      <c r="C83" t="s">
        <v>195</v>
      </c>
    </row>
  </sheetData>
  <sortState xmlns:xlrd2="http://schemas.microsoft.com/office/spreadsheetml/2017/richdata2" ref="AE3:AE21">
    <sortCondition ref="AE3:AE21"/>
  </sortState>
  <phoneticPr fontId="1" type="noConversion"/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A5AA7AA30EE4F92B10ACFBBE13E76" ma:contentTypeVersion="18" ma:contentTypeDescription="Create a new document." ma:contentTypeScope="" ma:versionID="b034356bb677a9ea114c555aecf7711f">
  <xsd:schema xmlns:xsd="http://www.w3.org/2001/XMLSchema" xmlns:xs="http://www.w3.org/2001/XMLSchema" xmlns:p="http://schemas.microsoft.com/office/2006/metadata/properties" xmlns:ns2="8b2c7048-9c7f-4499-a60c-fbe5a943c49f" xmlns:ns3="7862bb3c-ea2d-4026-8a91-9c15e16d782f" targetNamespace="http://schemas.microsoft.com/office/2006/metadata/properties" ma:root="true" ma:fieldsID="04d342c99ce0e365f3242fa39ef2b78d" ns2:_="" ns3:_="">
    <xsd:import namespace="8b2c7048-9c7f-4499-a60c-fbe5a943c49f"/>
    <xsd:import namespace="7862bb3c-ea2d-4026-8a91-9c15e16d7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c7048-9c7f-4499-a60c-fbe5a943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2bb3c-ea2d-4026-8a91-9c15e16d7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345989-f22f-42e7-8b2c-db7810f23481}" ma:internalName="TaxCatchAll" ma:showField="CatchAllData" ma:web="7862bb3c-ea2d-4026-8a91-9c15e16d7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2c7048-9c7f-4499-a60c-fbe5a943c49f">
      <Terms xmlns="http://schemas.microsoft.com/office/infopath/2007/PartnerControls"/>
    </lcf76f155ced4ddcb4097134ff3c332f>
    <TaxCatchAll xmlns="7862bb3c-ea2d-4026-8a91-9c15e16d782f" xsi:nil="true"/>
  </documentManagement>
</p:properties>
</file>

<file path=customXml/itemProps1.xml><?xml version="1.0" encoding="utf-8"?>
<ds:datastoreItem xmlns:ds="http://schemas.openxmlformats.org/officeDocument/2006/customXml" ds:itemID="{9A1285A5-6BCD-419F-96F9-40CC25629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c7048-9c7f-4499-a60c-fbe5a943c49f"/>
    <ds:schemaRef ds:uri="7862bb3c-ea2d-4026-8a91-9c15e16d7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E90CD1-48EB-4786-A1BC-B3C0372C4B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93F784-BF5B-4ECC-BACF-4DCBC306230D}">
  <ds:schemaRefs>
    <ds:schemaRef ds:uri="http://purl.org/dc/elements/1.1/"/>
    <ds:schemaRef ds:uri="7862bb3c-ea2d-4026-8a91-9c15e16d782f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8b2c7048-9c7f-4499-a60c-fbe5a943c4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47</vt:i4>
      </vt:variant>
    </vt:vector>
  </HeadingPairs>
  <TitlesOfParts>
    <vt:vector size="53" baseType="lpstr">
      <vt:lpstr>Document Control</vt:lpstr>
      <vt:lpstr>Monthly Review NO2</vt:lpstr>
      <vt:lpstr>Monthly Review PM10</vt:lpstr>
      <vt:lpstr>Monthly Review PM25</vt:lpstr>
      <vt:lpstr>Monthly Review O3</vt:lpstr>
      <vt:lpstr>Monthly Review SO2</vt:lpstr>
      <vt:lpstr>Adur</vt:lpstr>
      <vt:lpstr>Adur_PM25</vt:lpstr>
      <vt:lpstr>All</vt:lpstr>
      <vt:lpstr>All_O3</vt:lpstr>
      <vt:lpstr>All_PM10</vt:lpstr>
      <vt:lpstr>All_PM25</vt:lpstr>
      <vt:lpstr>All_SO2</vt:lpstr>
      <vt:lpstr>Arun</vt:lpstr>
      <vt:lpstr>Brighton_and_Hove</vt:lpstr>
      <vt:lpstr>Brighton_and_Hove_O3</vt:lpstr>
      <vt:lpstr>Brighton_and_Hove_PM10</vt:lpstr>
      <vt:lpstr>Brighton_and_Hove_PM25</vt:lpstr>
      <vt:lpstr>Brighton_and_Hove_SO2</vt:lpstr>
      <vt:lpstr>Chichester</vt:lpstr>
      <vt:lpstr>Chichester_PM10</vt:lpstr>
      <vt:lpstr>Chichester_PM25</vt:lpstr>
      <vt:lpstr>Crawley</vt:lpstr>
      <vt:lpstr>Crawley_PM10</vt:lpstr>
      <vt:lpstr>Crawley_PM25</vt:lpstr>
      <vt:lpstr>Eastbourne</vt:lpstr>
      <vt:lpstr>Eastbourne_O3</vt:lpstr>
      <vt:lpstr>Eastbourne_PM10</vt:lpstr>
      <vt:lpstr>Eastbourne_PM25</vt:lpstr>
      <vt:lpstr>Hastings</vt:lpstr>
      <vt:lpstr>Hastings_PM10</vt:lpstr>
      <vt:lpstr>Hastings_PM25</vt:lpstr>
      <vt:lpstr>Horsham</vt:lpstr>
      <vt:lpstr>Horsham_PM10</vt:lpstr>
      <vt:lpstr>Horsham_PM25</vt:lpstr>
      <vt:lpstr>Lewes</vt:lpstr>
      <vt:lpstr>Lewes_O3</vt:lpstr>
      <vt:lpstr>Lewes_PM10</vt:lpstr>
      <vt:lpstr>Lewes_PM25</vt:lpstr>
      <vt:lpstr>Mid_Sussex</vt:lpstr>
      <vt:lpstr>Mid_Sussex_PM10</vt:lpstr>
      <vt:lpstr>Mid_Sussex_PM25</vt:lpstr>
      <vt:lpstr>Rother</vt:lpstr>
      <vt:lpstr>Rother_PM10</vt:lpstr>
      <vt:lpstr>Rother_PM25</vt:lpstr>
      <vt:lpstr>Wealden</vt:lpstr>
      <vt:lpstr>Wealden_O3</vt:lpstr>
      <vt:lpstr>Wealden_PM10</vt:lpstr>
      <vt:lpstr>Wealden_PM25</vt:lpstr>
      <vt:lpstr>Wealden_SO2</vt:lpstr>
      <vt:lpstr>Worthing</vt:lpstr>
      <vt:lpstr>Worthing_PM10</vt:lpstr>
      <vt:lpstr>Worthing_PM25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Jichu CAI</cp:lastModifiedBy>
  <dcterms:created xsi:type="dcterms:W3CDTF">2023-06-05T10:21:43Z</dcterms:created>
  <dcterms:modified xsi:type="dcterms:W3CDTF">2025-02-19T14:44:36Z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0x010100DC8A5AA7AA30EE4F92B10ACFBBE13E76</vt:lpwstr>
  </property>
  <property fmtid="{D5CDD505-2E9C-101B-9397-08002B2CF9AE}" pid="3" name="MediaServiceImageTags">
    <vt:lpwstr/>
  </property>
  <property fmtid="{D5CDD505-2E9C-101B-9397-08002B2CF9AE}" pid="4" name="MSIP_Label_39903d81-26ea-446d-9b9f-b42e2424be19_Enabled">
    <vt:lpwstr>true</vt:lpwstr>
  </property>
  <property fmtid="{D5CDD505-2E9C-101B-9397-08002B2CF9AE}" pid="5" name="MSIP_Label_39903d81-26ea-446d-9b9f-b42e2424be19_SetDate">
    <vt:lpwstr>2023-06-05T17:06:44Z</vt:lpwstr>
  </property>
  <property fmtid="{D5CDD505-2E9C-101B-9397-08002B2CF9AE}" pid="6" name="MSIP_Label_39903d81-26ea-446d-9b9f-b42e2424be19_Method">
    <vt:lpwstr>Standard</vt:lpwstr>
  </property>
  <property fmtid="{D5CDD505-2E9C-101B-9397-08002B2CF9AE}" pid="7" name="MSIP_Label_39903d81-26ea-446d-9b9f-b42e2424be19_Name">
    <vt:lpwstr>C2 Internal SWE</vt:lpwstr>
  </property>
  <property fmtid="{D5CDD505-2E9C-101B-9397-08002B2CF9AE}" pid="8" name="MSIP_Label_39903d81-26ea-446d-9b9f-b42e2424be19_SiteId">
    <vt:lpwstr>fffad414-b6a3-4f32-a9bd-42d28fc811f1</vt:lpwstr>
  </property>
  <property fmtid="{D5CDD505-2E9C-101B-9397-08002B2CF9AE}" pid="9" name="MSIP_Label_39903d81-26ea-446d-9b9f-b42e2424be19_ActionId">
    <vt:lpwstr>2bf783ee-4250-4b68-b60e-60e0fb2361c7</vt:lpwstr>
  </property>
  <property fmtid="{D5CDD505-2E9C-101B-9397-08002B2CF9AE}" pid="10" name="MSIP_Label_39903d81-26ea-446d-9b9f-b42e2424be19_ContentBits">
    <vt:lpwstr>2</vt:lpwstr>
  </property>
</Properties>
</file>